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<sst xmlns="http://schemas.openxmlformats.org/spreadsheetml/2006/main" count="151" uniqueCount="74">
  <si>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</si>
  <si>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</si>
  <si>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</si>
  <si>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</si>
  <si>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</si>
  <si>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</si>
  <si>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</si>
  <si>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</si>
  <si>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</si>
  <si>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</si>
  <si>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</si>
  <si>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</si>
  <si>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</si>
  <si>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</si>
  <si>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</si>
  <si>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</si>
  <si>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</si>
  <si>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</si>
  <si>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</si>
  <si>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</si>
  <si>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</si>
  <si>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</si>
  <si>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</si>
  <si>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</si>
  <si>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</si>
  <si>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</si>
  <si>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</si>
  <si>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</si>
  <si>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</si>
  <si>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</si>
  <si>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1a DIVISIÓ FEMENINA</t>
  </si>
  <si>
    <t>DIAGONAL</t>
  </si>
  <si>
    <t>GRNOLLERS</t>
  </si>
  <si>
    <t>VALLÈS</t>
  </si>
  <si>
    <t>BARCELONA</t>
  </si>
  <si>
    <t>SEVEN-3</t>
  </si>
  <si>
    <t>SWEETRADE</t>
  </si>
  <si>
    <t>GRANOLLERS</t>
  </si>
  <si>
    <t>SANDRA TORRENTS PELÁEZ</t>
  </si>
  <si>
    <t>CRISTINA SANZ MORENO</t>
  </si>
  <si>
    <t>LUZ A. LEAL GONZÁLEZ</t>
  </si>
  <si>
    <t>PILAR PERALES ALCÁCER</t>
  </si>
  <si>
    <t>INGRID JULIÀ INGLÉS</t>
  </si>
  <si>
    <t>NÚRIA MUNTANER LINARES</t>
  </si>
  <si>
    <t>SÍLVIA TUSQUELLAS PÉREZ</t>
  </si>
  <si>
    <t>M. DOLORES FERNÁNDEZ GALÁN</t>
  </si>
  <si>
    <t>OLGA LLEVOT BETANCOURT</t>
  </si>
  <si>
    <t>ROSA MAS PUIGGRÒS</t>
  </si>
  <si>
    <t>ANNA MAS PUIGGRÒS</t>
  </si>
  <si>
    <t>SANDRA BARANGÉ VILLAVECCHIA</t>
  </si>
  <si>
    <t>SVETLANA DEMENTIEVA</t>
  </si>
  <si>
    <t>CRISTINA HERNÁNDEZ ESPINOSA</t>
  </si>
  <si>
    <t>GLÒRIA SALA MESTRES</t>
  </si>
  <si>
    <t>EDITH ALBORNOZ DÍAZ</t>
  </si>
  <si>
    <t>FRANCISCA NÚÑEZ HERNÁNDEZ</t>
  </si>
  <si>
    <t>RAFAELA CARNEIRO SÁNCHEZ</t>
  </si>
  <si>
    <t>MARZIA BARBERINI</t>
  </si>
  <si>
    <t>SANDRA OLIVA TUDELA</t>
  </si>
  <si>
    <t>DOLORS CELDRAN TUDELA</t>
  </si>
  <si>
    <t>ELENA TÀRREGA ROMAGUERA</t>
  </si>
  <si>
    <t>MERITXELL SÁNCHEZ LLOANSÍ</t>
  </si>
  <si>
    <t>CATHY MOULENAC</t>
  </si>
  <si>
    <t>NÚRIA NAPAL GIOL</t>
  </si>
  <si>
    <t>PATRÍCIA FUENTE CATALÀ</t>
  </si>
  <si>
    <t>FRANCISCA MUELA MORENO</t>
  </si>
  <si>
    <t>MICHELLE BATALLÉ</t>
  </si>
  <si>
    <t>8-gen-11</t>
  </si>
  <si>
    <t>ROSER ROMERO BURGOS</t>
  </si>
  <si>
    <t>NEUS GALLEGO HERRERA</t>
  </si>
  <si>
    <t>M. ÀNGELS LÓPEZ MACAYA</t>
  </si>
  <si>
    <t>CHRISTELLE MARCHAL</t>
  </si>
  <si>
    <t>MERCÈ BURGUÉS FLAMARICH</t>
  </si>
  <si>
    <t>SEVEN-3 A</t>
  </si>
  <si>
    <t>MÒNICA BOLDÓ PASCUAL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</si>
</sst>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40488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10</v>
      </c>
      <c r="G9" s="9" t="s">
        <v>32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3</v>
      </c>
      <c r="F11" s="11"/>
      <c r="G11" s="9" t="s">
        <v>34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5</v>
      </c>
      <c r="F13" s="11"/>
      <c r="G13" s="9" t="s">
        <v>36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6</v>
      </c>
      <c r="F15" s="11"/>
      <c r="G15" s="9" t="str">
        <f>G11</f>
        <v>BARCELONA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10</v>
      </c>
      <c r="F17" s="11"/>
      <c r="G17" s="9" t="str">
        <f>G13</f>
        <v>SWEETRADE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GRNOLLERS</v>
      </c>
      <c r="E19" s="11">
        <v>4</v>
      </c>
      <c r="F19" s="11"/>
      <c r="G19" s="9" t="str">
        <f>C11</f>
        <v>VALLÈS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1</v>
      </c>
      <c r="F21" s="11"/>
      <c r="G21" s="9" t="str">
        <f>C9</f>
        <v>DIAGONAL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GRNOLLERS</v>
      </c>
      <c r="E23" s="11">
        <v>8</v>
      </c>
      <c r="F23" s="11"/>
      <c r="G23" s="9" t="str">
        <f>C13</f>
        <v>SEVEN-3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</v>
      </c>
      <c r="E25" s="11">
        <v>6</v>
      </c>
      <c r="F25" s="11"/>
      <c r="G25" s="9" t="str">
        <f>G11</f>
        <v>BARCELONA</v>
      </c>
      <c r="I25" s="11">
        <v>4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GRNOLLERS</v>
      </c>
      <c r="E27" s="11">
        <v>4</v>
      </c>
      <c r="F27" s="11"/>
      <c r="G27" s="9" t="str">
        <f>G13</f>
        <v>SWEETRADE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1</v>
      </c>
      <c r="F29" s="11"/>
      <c r="G29" s="9" t="str">
        <f>C9</f>
        <v>DIAGONAL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4</v>
      </c>
      <c r="G31" s="9" t="str">
        <f>C13</f>
        <v>SEVEN-3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8</v>
      </c>
      <c r="G33" s="9" t="str">
        <f>C13</f>
        <v>SEVEN-3</v>
      </c>
      <c r="I33" s="11">
        <v>2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</v>
      </c>
      <c r="E35" s="11">
        <v>3</v>
      </c>
      <c r="G35" s="9" t="str">
        <f>C11</f>
        <v>VALLÈS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8</v>
      </c>
      <c r="G37" s="9" t="str">
        <f>G9</f>
        <v>GRNOLLERS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10+10+9+9+8</f>
        <v>46</v>
      </c>
      <c r="F45" s="44"/>
      <c r="G45" s="44"/>
      <c r="H45" s="42">
        <f aca="true" t="shared" si="0" ref="H45:H50">SUM(E45:G45)</f>
        <v>46</v>
      </c>
      <c r="J45" s="5"/>
      <c r="K45" s="5"/>
    </row>
    <row r="46" spans="2:11" ht="20.25">
      <c r="B46" s="30" t="s">
        <v>34</v>
      </c>
      <c r="C46" s="26"/>
      <c r="D46" s="13"/>
      <c r="E46" s="43">
        <f>7+4+4+1+8</f>
        <v>24</v>
      </c>
      <c r="F46" s="45"/>
      <c r="G46" s="45"/>
      <c r="H46" s="42">
        <f t="shared" si="0"/>
        <v>24</v>
      </c>
      <c r="J46" s="14"/>
      <c r="K46" s="14"/>
    </row>
    <row r="47" spans="2:11" ht="20.25">
      <c r="B47" s="38" t="s">
        <v>35</v>
      </c>
      <c r="C47" s="41"/>
      <c r="D47" s="53"/>
      <c r="E47" s="43">
        <f>5+6+2+6+2</f>
        <v>21</v>
      </c>
      <c r="F47" s="44"/>
      <c r="G47" s="44"/>
      <c r="H47" s="42">
        <f t="shared" si="0"/>
        <v>21</v>
      </c>
      <c r="J47" s="14"/>
      <c r="K47" s="14"/>
    </row>
    <row r="48" spans="2:11" ht="20.25">
      <c r="B48" s="38" t="s">
        <v>33</v>
      </c>
      <c r="C48" s="39"/>
      <c r="D48" s="15"/>
      <c r="E48" s="43">
        <f>3+6+1+4+7</f>
        <v>21</v>
      </c>
      <c r="F48" s="44"/>
      <c r="G48" s="44"/>
      <c r="H48" s="42">
        <f t="shared" si="0"/>
        <v>21</v>
      </c>
      <c r="J48" s="14"/>
      <c r="K48" s="14"/>
    </row>
    <row r="49" spans="2:11" ht="20.25">
      <c r="B49" s="30" t="s">
        <v>36</v>
      </c>
      <c r="C49" s="26"/>
      <c r="D49" s="13"/>
      <c r="E49" s="43">
        <f>5+0+6+6+3</f>
        <v>20</v>
      </c>
      <c r="F49" s="44"/>
      <c r="G49" s="44"/>
      <c r="H49" s="42">
        <f t="shared" si="0"/>
        <v>20</v>
      </c>
      <c r="J49" s="14"/>
      <c r="K49" s="14"/>
    </row>
    <row r="50" spans="2:11" ht="20.25">
      <c r="B50" s="38" t="s">
        <v>37</v>
      </c>
      <c r="C50" s="39"/>
      <c r="D50" s="41"/>
      <c r="E50" s="43">
        <f>0+4+8+4+2</f>
        <v>18</v>
      </c>
      <c r="F50" s="44"/>
      <c r="G50" s="44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66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</v>
      </c>
      <c r="D9" s="20"/>
      <c r="E9" s="11">
        <v>8</v>
      </c>
      <c r="G9" s="9" t="str">
        <f>'Equips 1aC'!G9</f>
        <v>GRNOLLERS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</v>
      </c>
      <c r="E11" s="11">
        <v>4</v>
      </c>
      <c r="F11" s="11"/>
      <c r="G11" s="9" t="str">
        <f>'Equips 1aC'!G11</f>
        <v>BARCELONA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4</v>
      </c>
      <c r="F13" s="11"/>
      <c r="G13" s="9" t="str">
        <f>'Equips 1aC'!G13</f>
        <v>SWEETRADE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6</v>
      </c>
      <c r="F15" s="11"/>
      <c r="G15" s="9" t="str">
        <f>G11</f>
        <v>BARCELONA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8</v>
      </c>
      <c r="F17" s="11"/>
      <c r="G17" s="9" t="str">
        <f>G13</f>
        <v>SWEETRADE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GRNOLLERS</v>
      </c>
      <c r="E19" s="11">
        <v>3</v>
      </c>
      <c r="F19" s="11"/>
      <c r="G19" s="9" t="str">
        <f>C11</f>
        <v>VALLÈS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3</v>
      </c>
      <c r="F21" s="11"/>
      <c r="G21" s="9" t="str">
        <f>C9</f>
        <v>DIAGONAL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GRNOLLERS</v>
      </c>
      <c r="E23" s="11">
        <v>2</v>
      </c>
      <c r="F23" s="11"/>
      <c r="G23" s="9" t="str">
        <f>C13</f>
        <v>SEVEN-3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</v>
      </c>
      <c r="E25" s="11">
        <v>7</v>
      </c>
      <c r="F25" s="11"/>
      <c r="G25" s="9" t="str">
        <f>G11</f>
        <v>BARCELONA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GRNOLLERS</v>
      </c>
      <c r="E27" s="11">
        <v>0</v>
      </c>
      <c r="F27" s="11"/>
      <c r="G27" s="9" t="str">
        <f>G13</f>
        <v>SWEETRADE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2</v>
      </c>
      <c r="F29" s="11"/>
      <c r="G29" s="9" t="str">
        <f>C9</f>
        <v>DIAGONAL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6</v>
      </c>
      <c r="G31" s="9" t="str">
        <f>C13</f>
        <v>SEVEN-3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7</v>
      </c>
      <c r="G33" s="9" t="str">
        <f>C13</f>
        <v>SEVEN-3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</v>
      </c>
      <c r="E35" s="11">
        <v>7</v>
      </c>
      <c r="G35" s="9" t="str">
        <f>C11</f>
        <v>VALLÈS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4</v>
      </c>
      <c r="G37" s="9" t="str">
        <f>G9</f>
        <v>GRNOLLERS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10+10+9+9+8</f>
        <v>46</v>
      </c>
      <c r="F45" s="43">
        <f>8+8+7+8+7</f>
        <v>38</v>
      </c>
      <c r="G45" s="45"/>
      <c r="H45" s="42">
        <f aca="true" t="shared" si="0" ref="H45:H50">SUM(E45:G45)</f>
        <v>84</v>
      </c>
      <c r="J45" s="5"/>
      <c r="K45" s="5"/>
    </row>
    <row r="46" spans="2:11" ht="20.25">
      <c r="B46" s="30" t="s">
        <v>36</v>
      </c>
      <c r="C46" s="26"/>
      <c r="D46" s="13"/>
      <c r="E46" s="43">
        <f>5+0+6+6+3</f>
        <v>20</v>
      </c>
      <c r="F46" s="43">
        <f>6+2+7+10+7</f>
        <v>32</v>
      </c>
      <c r="G46" s="44"/>
      <c r="H46" s="42">
        <f t="shared" si="0"/>
        <v>52</v>
      </c>
      <c r="J46" s="14"/>
      <c r="K46" s="14"/>
    </row>
    <row r="47" spans="2:11" ht="20.25">
      <c r="B47" s="38" t="s">
        <v>35</v>
      </c>
      <c r="C47" s="41"/>
      <c r="D47" s="53"/>
      <c r="E47" s="43">
        <f>5+6+2+6+2</f>
        <v>21</v>
      </c>
      <c r="F47" s="43">
        <f>4+6+8+4+3</f>
        <v>25</v>
      </c>
      <c r="G47" s="44"/>
      <c r="H47" s="42">
        <f t="shared" si="0"/>
        <v>46</v>
      </c>
      <c r="J47" s="14"/>
      <c r="K47" s="14"/>
    </row>
    <row r="48" spans="2:11" ht="20.25">
      <c r="B48" s="38" t="s">
        <v>33</v>
      </c>
      <c r="C48" s="39"/>
      <c r="D48" s="15"/>
      <c r="E48" s="43">
        <f>3+6+1+4+7</f>
        <v>21</v>
      </c>
      <c r="F48" s="43">
        <f>4+7+3+6+3</f>
        <v>23</v>
      </c>
      <c r="G48" s="45"/>
      <c r="H48" s="42">
        <f t="shared" si="0"/>
        <v>44</v>
      </c>
      <c r="J48" s="14"/>
      <c r="K48" s="14"/>
    </row>
    <row r="49" spans="2:11" ht="20.25">
      <c r="B49" s="30" t="s">
        <v>34</v>
      </c>
      <c r="C49" s="26"/>
      <c r="D49" s="13"/>
      <c r="E49" s="43">
        <f>7+4+4+1+8</f>
        <v>24</v>
      </c>
      <c r="F49" s="43">
        <f>6+4+3+2+4</f>
        <v>19</v>
      </c>
      <c r="G49" s="44"/>
      <c r="H49" s="42">
        <f t="shared" si="0"/>
        <v>43</v>
      </c>
      <c r="J49" s="14"/>
      <c r="K49" s="14"/>
    </row>
    <row r="50" spans="2:11" ht="20.25">
      <c r="B50" s="38" t="s">
        <v>37</v>
      </c>
      <c r="C50" s="39"/>
      <c r="D50" s="41"/>
      <c r="E50" s="43">
        <f>0+4+8+4+2</f>
        <v>18</v>
      </c>
      <c r="F50" s="43">
        <f>2+3+2+0+6</f>
        <v>13</v>
      </c>
      <c r="G50" s="44"/>
      <c r="H50" s="42">
        <f t="shared" si="0"/>
        <v>31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984251968503937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40649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DIAGONAL</v>
      </c>
      <c r="D9" s="20"/>
      <c r="E9" s="11">
        <v>10</v>
      </c>
      <c r="G9" s="9" t="str">
        <f>'Equips 1aC'!G9</f>
        <v>GRNOLLERS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VALLÈS</v>
      </c>
      <c r="E11" s="11">
        <v>8</v>
      </c>
      <c r="F11" s="11"/>
      <c r="G11" s="9" t="str">
        <f>'Equips 1aC'!G11</f>
        <v>BARCELONA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2</v>
      </c>
      <c r="F13" s="11"/>
      <c r="G13" s="9" t="str">
        <f>'Equips 1aC'!G13</f>
        <v>SWEETRADE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6</v>
      </c>
      <c r="F15" s="11"/>
      <c r="G15" s="9" t="str">
        <f>G11</f>
        <v>BARCELONA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8</v>
      </c>
      <c r="F17" s="11"/>
      <c r="G17" s="9" t="str">
        <f>G13</f>
        <v>SWEETRADE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GRNOLLERS</v>
      </c>
      <c r="E19" s="11">
        <v>0</v>
      </c>
      <c r="F19" s="11"/>
      <c r="G19" s="9" t="str">
        <f>C11</f>
        <v>VALLÈS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VALLÈS</v>
      </c>
      <c r="E21" s="11">
        <v>0</v>
      </c>
      <c r="F21" s="11"/>
      <c r="G21" s="9" t="str">
        <f>C9</f>
        <v>DIAGONAL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GRNOLLERS</v>
      </c>
      <c r="E23" s="11">
        <v>1</v>
      </c>
      <c r="F23" s="11"/>
      <c r="G23" s="9" t="str">
        <f>C13</f>
        <v>SEVEN-3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SWEETRADE</v>
      </c>
      <c r="E25" s="11">
        <v>8</v>
      </c>
      <c r="F25" s="11"/>
      <c r="G25" s="9" t="str">
        <f>G11</f>
        <v>BARCELONA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GRNOLLERS</v>
      </c>
      <c r="E27" s="11">
        <v>4</v>
      </c>
      <c r="F27" s="11"/>
      <c r="G27" s="9" t="str">
        <f>G13</f>
        <v>SWEETRADE</v>
      </c>
      <c r="I27" s="11">
        <v>6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BARCELONA</v>
      </c>
      <c r="E29" s="11">
        <v>3</v>
      </c>
      <c r="F29" s="11"/>
      <c r="G29" s="9" t="str">
        <f>C9</f>
        <v>DIAGONAL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VALLÈS</v>
      </c>
      <c r="E31" s="11">
        <v>3</v>
      </c>
      <c r="G31" s="9" t="str">
        <f>C13</f>
        <v>SEVEN-3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DIAGONAL</v>
      </c>
      <c r="E33" s="11">
        <v>3</v>
      </c>
      <c r="G33" s="9" t="str">
        <f>C13</f>
        <v>SEVEN-3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SWEETRADE</v>
      </c>
      <c r="E35" s="11">
        <v>8</v>
      </c>
      <c r="G35" s="9" t="str">
        <f>C11</f>
        <v>VALLÈS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BARCELONA</v>
      </c>
      <c r="E37" s="11">
        <v>8</v>
      </c>
      <c r="G37" s="9" t="str">
        <f>G9</f>
        <v>GRNOLLERS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31</v>
      </c>
      <c r="C45" s="41"/>
      <c r="D45" s="53"/>
      <c r="E45" s="43">
        <f>10+10+9+9+8</f>
        <v>46</v>
      </c>
      <c r="F45" s="43">
        <f>8+8+7+8+7</f>
        <v>38</v>
      </c>
      <c r="G45" s="43">
        <f>10+8+10+7+3</f>
        <v>38</v>
      </c>
      <c r="H45" s="42">
        <f aca="true" t="shared" si="0" ref="H45:H50">SUM(E45:G45)</f>
        <v>122</v>
      </c>
      <c r="J45" s="5"/>
      <c r="K45" s="5"/>
    </row>
    <row r="46" spans="2:11" ht="20.25">
      <c r="B46" s="30" t="s">
        <v>36</v>
      </c>
      <c r="C46" s="26"/>
      <c r="D46" s="13"/>
      <c r="E46" s="43">
        <f>5+0+6+6+3</f>
        <v>20</v>
      </c>
      <c r="F46" s="43">
        <f>6+2+7+10+7</f>
        <v>32</v>
      </c>
      <c r="G46" s="43">
        <f>8+2+8+6+8</f>
        <v>32</v>
      </c>
      <c r="H46" s="42">
        <f t="shared" si="0"/>
        <v>84</v>
      </c>
      <c r="J46" s="14"/>
      <c r="K46" s="14"/>
    </row>
    <row r="47" spans="2:11" ht="20.25">
      <c r="B47" s="38" t="s">
        <v>35</v>
      </c>
      <c r="C47" s="41"/>
      <c r="D47" s="53"/>
      <c r="E47" s="43">
        <f>5+6+2+6+2</f>
        <v>21</v>
      </c>
      <c r="F47" s="43">
        <f>4+6+8+4+3</f>
        <v>25</v>
      </c>
      <c r="G47" s="43">
        <f>2+6+9+7+7</f>
        <v>31</v>
      </c>
      <c r="H47" s="42">
        <f t="shared" si="0"/>
        <v>77</v>
      </c>
      <c r="J47" s="14"/>
      <c r="K47" s="14"/>
    </row>
    <row r="48" spans="2:11" ht="20.25">
      <c r="B48" s="38" t="s">
        <v>33</v>
      </c>
      <c r="C48" s="39"/>
      <c r="D48" s="15"/>
      <c r="E48" s="43">
        <f>3+6+1+4+7</f>
        <v>21</v>
      </c>
      <c r="F48" s="43">
        <f>4+7+3+6+3</f>
        <v>23</v>
      </c>
      <c r="G48" s="43">
        <f>8+10+0+3+2</f>
        <v>23</v>
      </c>
      <c r="H48" s="42">
        <f t="shared" si="0"/>
        <v>67</v>
      </c>
      <c r="J48" s="14"/>
      <c r="K48" s="14"/>
    </row>
    <row r="49" spans="2:11" ht="20.25">
      <c r="B49" s="30" t="s">
        <v>34</v>
      </c>
      <c r="C49" s="26"/>
      <c r="D49" s="13"/>
      <c r="E49" s="43">
        <f>7+4+4+1+8</f>
        <v>24</v>
      </c>
      <c r="F49" s="43">
        <f>6+4+3+2+4</f>
        <v>19</v>
      </c>
      <c r="G49" s="43">
        <f>2+4+2+3+8</f>
        <v>19</v>
      </c>
      <c r="H49" s="42">
        <f t="shared" si="0"/>
        <v>62</v>
      </c>
      <c r="J49" s="14"/>
      <c r="K49" s="14"/>
    </row>
    <row r="50" spans="2:11" ht="20.25">
      <c r="B50" s="38" t="s">
        <v>37</v>
      </c>
      <c r="C50" s="39"/>
      <c r="D50" s="41"/>
      <c r="E50" s="43">
        <f>0+4+8+4+2</f>
        <v>18</v>
      </c>
      <c r="F50" s="43">
        <f>2+3+2+0+6</f>
        <v>13</v>
      </c>
      <c r="G50" s="43">
        <f>0+0+1+4+2</f>
        <v>7</v>
      </c>
      <c r="H50" s="42">
        <f t="shared" si="0"/>
        <v>38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98425196850393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2763</v>
      </c>
      <c r="C5" s="48" t="s">
        <v>40</v>
      </c>
      <c r="D5" s="48" t="s">
        <v>31</v>
      </c>
      <c r="E5" s="48">
        <v>191</v>
      </c>
      <c r="F5" s="48">
        <v>204</v>
      </c>
      <c r="G5" s="48">
        <v>218</v>
      </c>
      <c r="H5" s="48">
        <v>211</v>
      </c>
      <c r="I5" s="48">
        <v>165</v>
      </c>
      <c r="J5" s="48">
        <v>194</v>
      </c>
      <c r="K5" s="48">
        <v>202</v>
      </c>
      <c r="L5" s="48">
        <v>205</v>
      </c>
      <c r="M5" s="48">
        <v>162</v>
      </c>
      <c r="N5" s="48">
        <v>183</v>
      </c>
      <c r="O5" s="48">
        <v>165</v>
      </c>
      <c r="P5" s="48">
        <v>180</v>
      </c>
      <c r="Q5" s="48">
        <v>153</v>
      </c>
      <c r="R5" s="48">
        <v>213</v>
      </c>
      <c r="S5" s="48">
        <v>182</v>
      </c>
      <c r="T5" s="48">
        <v>201</v>
      </c>
      <c r="U5" s="48">
        <v>168</v>
      </c>
      <c r="V5" s="48">
        <v>224</v>
      </c>
      <c r="W5" s="48">
        <v>179</v>
      </c>
      <c r="X5" s="48">
        <v>236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>SUM(E5:N5)</f>
        <v>1935</v>
      </c>
      <c r="AJ5" s="49">
        <f>SUM(O5:X5)</f>
        <v>1901</v>
      </c>
      <c r="AK5" s="49">
        <f>SUM(Y5:AH5)</f>
        <v>0</v>
      </c>
      <c r="AL5" s="49">
        <f>SUM(AI5:AK5)</f>
        <v>3836</v>
      </c>
      <c r="AM5" s="49">
        <f>COUNT(E5:AH5)</f>
        <v>20</v>
      </c>
      <c r="AN5" s="50">
        <f>(AL5/AM5)</f>
        <v>191.8</v>
      </c>
    </row>
    <row r="6" spans="1:40" ht="12.75">
      <c r="A6" s="49">
        <v>2</v>
      </c>
      <c r="B6" s="48">
        <v>297</v>
      </c>
      <c r="C6" s="48" t="s">
        <v>38</v>
      </c>
      <c r="D6" s="48" t="s">
        <v>31</v>
      </c>
      <c r="E6" s="48">
        <v>236</v>
      </c>
      <c r="F6" s="48">
        <v>214</v>
      </c>
      <c r="G6" s="48">
        <v>161</v>
      </c>
      <c r="H6" s="48">
        <v>188</v>
      </c>
      <c r="I6" s="48">
        <v>176</v>
      </c>
      <c r="J6" s="48">
        <v>229</v>
      </c>
      <c r="K6" s="48">
        <v>177</v>
      </c>
      <c r="L6" s="48">
        <v>204</v>
      </c>
      <c r="M6" s="48">
        <v>159</v>
      </c>
      <c r="N6" s="48">
        <v>213</v>
      </c>
      <c r="O6" s="48">
        <v>179</v>
      </c>
      <c r="P6" s="48">
        <v>154</v>
      </c>
      <c r="Q6" s="48">
        <v>180</v>
      </c>
      <c r="R6" s="48">
        <v>160</v>
      </c>
      <c r="S6" s="48">
        <v>194</v>
      </c>
      <c r="T6" s="48">
        <v>210</v>
      </c>
      <c r="U6" s="48">
        <v>157</v>
      </c>
      <c r="V6" s="48">
        <v>228</v>
      </c>
      <c r="W6" s="48">
        <v>212</v>
      </c>
      <c r="X6" s="48">
        <v>175</v>
      </c>
      <c r="Y6" s="48">
        <v>194</v>
      </c>
      <c r="Z6" s="48">
        <v>211</v>
      </c>
      <c r="AA6" s="48">
        <v>190</v>
      </c>
      <c r="AB6" s="48">
        <v>214</v>
      </c>
      <c r="AC6" s="48">
        <v>208</v>
      </c>
      <c r="AD6" s="48">
        <v>158</v>
      </c>
      <c r="AE6" s="48">
        <v>185</v>
      </c>
      <c r="AF6" s="48">
        <v>158</v>
      </c>
      <c r="AG6" s="48">
        <v>181</v>
      </c>
      <c r="AH6" s="48">
        <v>170</v>
      </c>
      <c r="AI6" s="49">
        <f>SUM(E6:N6)</f>
        <v>1957</v>
      </c>
      <c r="AJ6" s="49">
        <f>SUM(O6:X6)</f>
        <v>1849</v>
      </c>
      <c r="AK6" s="49">
        <f>SUM(Y6:AH6)</f>
        <v>1869</v>
      </c>
      <c r="AL6" s="49">
        <f>SUM(AI6:AK6)</f>
        <v>5675</v>
      </c>
      <c r="AM6" s="49">
        <f>COUNT(E6:AH6)</f>
        <v>30</v>
      </c>
      <c r="AN6" s="50">
        <f>(AL6/AM6)</f>
        <v>189.16666666666666</v>
      </c>
    </row>
    <row r="7" spans="1:40" ht="12.75">
      <c r="A7" s="49">
        <v>3</v>
      </c>
      <c r="B7" s="48">
        <v>1318</v>
      </c>
      <c r="C7" s="48" t="s">
        <v>39</v>
      </c>
      <c r="D7" s="48" t="s">
        <v>31</v>
      </c>
      <c r="E7" s="48">
        <v>178</v>
      </c>
      <c r="F7" s="48">
        <v>211</v>
      </c>
      <c r="G7" s="48">
        <v>194</v>
      </c>
      <c r="H7" s="48">
        <v>204</v>
      </c>
      <c r="I7" s="48">
        <v>170</v>
      </c>
      <c r="J7" s="48">
        <v>172</v>
      </c>
      <c r="K7" s="48">
        <v>162</v>
      </c>
      <c r="L7" s="48">
        <v>214</v>
      </c>
      <c r="M7" s="48">
        <v>169</v>
      </c>
      <c r="N7" s="48">
        <v>243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168</v>
      </c>
      <c r="Z7" s="48">
        <v>166</v>
      </c>
      <c r="AA7" s="48">
        <v>212</v>
      </c>
      <c r="AB7" s="48">
        <v>189</v>
      </c>
      <c r="AC7" s="48">
        <v>181</v>
      </c>
      <c r="AD7" s="48">
        <v>191</v>
      </c>
      <c r="AE7" s="48">
        <v>184</v>
      </c>
      <c r="AF7" s="48">
        <v>212</v>
      </c>
      <c r="AG7" s="48">
        <v>152</v>
      </c>
      <c r="AH7" s="48">
        <v>164</v>
      </c>
      <c r="AI7" s="49">
        <f>SUM(E7:N7)</f>
        <v>1917</v>
      </c>
      <c r="AJ7" s="49">
        <f>SUM(O7:X7)</f>
        <v>0</v>
      </c>
      <c r="AK7" s="49">
        <f>SUM(Y7:AH7)</f>
        <v>1819</v>
      </c>
      <c r="AL7" s="49">
        <f>SUM(AI7:AK7)</f>
        <v>3736</v>
      </c>
      <c r="AM7" s="49">
        <f>COUNT(E7:AH7)</f>
        <v>20</v>
      </c>
      <c r="AN7" s="50">
        <f>(AL7/AM7)</f>
        <v>186.8</v>
      </c>
    </row>
    <row r="8" spans="1:40" ht="12.75">
      <c r="A8" s="49">
        <v>4</v>
      </c>
      <c r="B8" s="48">
        <v>18</v>
      </c>
      <c r="C8" s="48" t="s">
        <v>73</v>
      </c>
      <c r="D8" s="48" t="s">
        <v>36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>
        <v>203</v>
      </c>
      <c r="Z8" s="48">
        <v>177</v>
      </c>
      <c r="AA8" s="48">
        <v>168</v>
      </c>
      <c r="AB8" s="48">
        <v>205</v>
      </c>
      <c r="AC8" s="48">
        <v>245</v>
      </c>
      <c r="AD8" s="48">
        <v>170</v>
      </c>
      <c r="AE8" s="48">
        <v>143</v>
      </c>
      <c r="AF8" s="48">
        <v>201</v>
      </c>
      <c r="AG8" s="48">
        <v>161</v>
      </c>
      <c r="AH8" s="48">
        <v>159</v>
      </c>
      <c r="AI8" s="49">
        <f>SUM(E8:N8)</f>
        <v>0</v>
      </c>
      <c r="AJ8" s="49">
        <f>SUM(O8:X8)</f>
        <v>0</v>
      </c>
      <c r="AK8" s="49">
        <f>SUM(Y8:AH8)</f>
        <v>1832</v>
      </c>
      <c r="AL8" s="49">
        <f>SUM(AI8:AK8)</f>
        <v>1832</v>
      </c>
      <c r="AM8" s="49">
        <f>COUNT(E8:AH8)</f>
        <v>10</v>
      </c>
      <c r="AN8" s="50">
        <f>(AL8/AM8)</f>
        <v>183.2</v>
      </c>
    </row>
    <row r="9" spans="1:40" ht="12.75">
      <c r="A9" s="49">
        <v>5</v>
      </c>
      <c r="B9" s="48">
        <v>2992</v>
      </c>
      <c r="C9" s="48" t="s">
        <v>61</v>
      </c>
      <c r="D9" s="48" t="s">
        <v>36</v>
      </c>
      <c r="E9" s="48">
        <v>178</v>
      </c>
      <c r="F9" s="48">
        <v>170</v>
      </c>
      <c r="G9" s="48">
        <v>187</v>
      </c>
      <c r="H9" s="48">
        <v>154</v>
      </c>
      <c r="I9" s="48">
        <v>171</v>
      </c>
      <c r="J9" s="48">
        <v>150</v>
      </c>
      <c r="K9" s="48"/>
      <c r="L9" s="48">
        <v>176</v>
      </c>
      <c r="M9" s="48">
        <v>192</v>
      </c>
      <c r="N9" s="48">
        <v>191</v>
      </c>
      <c r="O9" s="48">
        <v>167</v>
      </c>
      <c r="P9" s="48">
        <v>176</v>
      </c>
      <c r="Q9" s="48">
        <v>187</v>
      </c>
      <c r="R9" s="48">
        <v>216</v>
      </c>
      <c r="S9" s="48">
        <v>180</v>
      </c>
      <c r="T9" s="48">
        <v>211</v>
      </c>
      <c r="U9" s="48">
        <v>193</v>
      </c>
      <c r="V9" s="48">
        <v>194</v>
      </c>
      <c r="W9" s="48">
        <v>229</v>
      </c>
      <c r="X9" s="48">
        <v>177</v>
      </c>
      <c r="Y9" s="48">
        <v>184</v>
      </c>
      <c r="Z9" s="48">
        <v>173</v>
      </c>
      <c r="AA9" s="48">
        <v>229</v>
      </c>
      <c r="AB9" s="48">
        <v>145</v>
      </c>
      <c r="AC9" s="48">
        <v>178</v>
      </c>
      <c r="AD9" s="48">
        <v>193</v>
      </c>
      <c r="AE9" s="48">
        <v>163</v>
      </c>
      <c r="AF9" s="48">
        <v>149</v>
      </c>
      <c r="AG9" s="48">
        <v>175</v>
      </c>
      <c r="AH9" s="48">
        <v>169</v>
      </c>
      <c r="AI9" s="49">
        <f>SUM(E9:N9)</f>
        <v>1569</v>
      </c>
      <c r="AJ9" s="49">
        <f>SUM(O9:X9)</f>
        <v>1930</v>
      </c>
      <c r="AK9" s="49">
        <f>SUM(Y9:AH9)</f>
        <v>1758</v>
      </c>
      <c r="AL9" s="49">
        <f>SUM(AI9:AK9)</f>
        <v>5257</v>
      </c>
      <c r="AM9" s="49">
        <f>COUNT(E9:AH9)</f>
        <v>29</v>
      </c>
      <c r="AN9" s="50">
        <f>(AL9/AM9)</f>
        <v>181.27586206896552</v>
      </c>
    </row>
    <row r="10" spans="1:40" ht="12.75">
      <c r="A10" s="49">
        <v>6</v>
      </c>
      <c r="B10" s="48">
        <v>16</v>
      </c>
      <c r="C10" s="48" t="s">
        <v>67</v>
      </c>
      <c r="D10" s="48" t="s">
        <v>31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161</v>
      </c>
      <c r="P10" s="48">
        <v>142</v>
      </c>
      <c r="Q10" s="48">
        <v>225</v>
      </c>
      <c r="R10" s="48">
        <v>164</v>
      </c>
      <c r="S10" s="48">
        <v>211</v>
      </c>
      <c r="T10" s="48">
        <v>190</v>
      </c>
      <c r="U10" s="48">
        <v>204</v>
      </c>
      <c r="V10" s="48">
        <v>166</v>
      </c>
      <c r="W10" s="48">
        <v>193</v>
      </c>
      <c r="X10" s="48">
        <v>158</v>
      </c>
      <c r="Y10" s="48">
        <v>197</v>
      </c>
      <c r="Z10" s="48">
        <v>178</v>
      </c>
      <c r="AA10" s="48">
        <v>191</v>
      </c>
      <c r="AB10" s="48">
        <v>135</v>
      </c>
      <c r="AC10" s="48">
        <v>166</v>
      </c>
      <c r="AD10" s="48">
        <v>139</v>
      </c>
      <c r="AE10" s="48">
        <v>206</v>
      </c>
      <c r="AF10" s="48">
        <v>162</v>
      </c>
      <c r="AG10" s="48">
        <v>189</v>
      </c>
      <c r="AH10" s="48">
        <v>188</v>
      </c>
      <c r="AI10" s="49">
        <f>SUM(E10:N10)</f>
        <v>0</v>
      </c>
      <c r="AJ10" s="49">
        <f>SUM(O10:X10)</f>
        <v>1814</v>
      </c>
      <c r="AK10" s="49">
        <f>SUM(Y10:AH10)</f>
        <v>1751</v>
      </c>
      <c r="AL10" s="49">
        <f>SUM(AI10:AK10)</f>
        <v>3565</v>
      </c>
      <c r="AM10" s="49">
        <f>COUNT(E10:AH10)</f>
        <v>20</v>
      </c>
      <c r="AN10" s="50">
        <f>(AL10/AM10)</f>
        <v>178.25</v>
      </c>
    </row>
    <row r="11" spans="1:40" ht="12.75">
      <c r="A11" s="49">
        <v>7</v>
      </c>
      <c r="B11" s="48">
        <v>1059</v>
      </c>
      <c r="C11" s="51" t="s">
        <v>47</v>
      </c>
      <c r="D11" s="48" t="s">
        <v>33</v>
      </c>
      <c r="E11" s="51">
        <v>173</v>
      </c>
      <c r="F11" s="51">
        <v>182</v>
      </c>
      <c r="G11" s="51">
        <v>178</v>
      </c>
      <c r="H11" s="51">
        <v>202</v>
      </c>
      <c r="I11" s="51">
        <v>189</v>
      </c>
      <c r="J11" s="51">
        <v>159</v>
      </c>
      <c r="K11" s="51">
        <v>161</v>
      </c>
      <c r="L11" s="51">
        <v>188</v>
      </c>
      <c r="M11" s="51">
        <v>160</v>
      </c>
      <c r="N11" s="51">
        <v>192</v>
      </c>
      <c r="O11" s="51">
        <v>182</v>
      </c>
      <c r="P11" s="51">
        <v>161</v>
      </c>
      <c r="Q11" s="51">
        <v>166</v>
      </c>
      <c r="R11" s="51">
        <v>199</v>
      </c>
      <c r="S11" s="51">
        <v>214</v>
      </c>
      <c r="T11" s="51">
        <v>167</v>
      </c>
      <c r="U11" s="51">
        <v>193</v>
      </c>
      <c r="V11" s="51">
        <v>149</v>
      </c>
      <c r="W11" s="51">
        <v>175</v>
      </c>
      <c r="X11" s="51">
        <v>168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49">
        <f>SUM(E11:N11)</f>
        <v>1784</v>
      </c>
      <c r="AJ11" s="49">
        <f>SUM(O11:X11)</f>
        <v>1774</v>
      </c>
      <c r="AK11" s="49">
        <f>SUM(Y11:AH11)</f>
        <v>0</v>
      </c>
      <c r="AL11" s="49">
        <f>SUM(AI11:AK11)</f>
        <v>3558</v>
      </c>
      <c r="AM11" s="49">
        <f>COUNT(E11:AH11)</f>
        <v>20</v>
      </c>
      <c r="AN11" s="50">
        <f>(AL11/AM11)</f>
        <v>177.9</v>
      </c>
    </row>
    <row r="12" spans="1:40" ht="12.75">
      <c r="A12" s="49">
        <v>8</v>
      </c>
      <c r="B12" s="48">
        <v>693</v>
      </c>
      <c r="C12" s="48" t="s">
        <v>56</v>
      </c>
      <c r="D12" s="48" t="s">
        <v>72</v>
      </c>
      <c r="E12" s="48">
        <v>205</v>
      </c>
      <c r="F12" s="48">
        <v>187</v>
      </c>
      <c r="G12" s="48">
        <v>173</v>
      </c>
      <c r="H12" s="48">
        <v>167</v>
      </c>
      <c r="I12" s="48">
        <v>141</v>
      </c>
      <c r="J12" s="48">
        <v>177</v>
      </c>
      <c r="K12" s="48">
        <v>201</v>
      </c>
      <c r="L12" s="48">
        <v>151</v>
      </c>
      <c r="M12" s="48">
        <v>147</v>
      </c>
      <c r="N12" s="48">
        <v>180</v>
      </c>
      <c r="O12" s="48">
        <v>165</v>
      </c>
      <c r="P12" s="48">
        <v>168</v>
      </c>
      <c r="Q12" s="48">
        <v>152</v>
      </c>
      <c r="R12" s="48">
        <v>172</v>
      </c>
      <c r="S12" s="48">
        <v>222</v>
      </c>
      <c r="T12" s="48">
        <v>214</v>
      </c>
      <c r="U12" s="48">
        <v>178</v>
      </c>
      <c r="V12" s="48">
        <v>146</v>
      </c>
      <c r="W12" s="48">
        <v>184</v>
      </c>
      <c r="X12" s="48">
        <v>141</v>
      </c>
      <c r="Y12" s="48">
        <v>163</v>
      </c>
      <c r="Z12" s="48">
        <v>236</v>
      </c>
      <c r="AA12" s="48">
        <v>203</v>
      </c>
      <c r="AB12" s="48">
        <v>190</v>
      </c>
      <c r="AC12" s="48">
        <v>161</v>
      </c>
      <c r="AD12" s="48">
        <v>168</v>
      </c>
      <c r="AE12" s="48">
        <v>154</v>
      </c>
      <c r="AF12" s="48">
        <v>167</v>
      </c>
      <c r="AG12" s="48">
        <v>170</v>
      </c>
      <c r="AH12" s="48">
        <v>230</v>
      </c>
      <c r="AI12" s="49">
        <f>SUM(E12:N12)</f>
        <v>1729</v>
      </c>
      <c r="AJ12" s="49">
        <f>SUM(O12:X12)</f>
        <v>1742</v>
      </c>
      <c r="AK12" s="49">
        <f>SUM(Y12:AH12)</f>
        <v>1842</v>
      </c>
      <c r="AL12" s="49">
        <f>SUM(AI12:AK12)</f>
        <v>5313</v>
      </c>
      <c r="AM12" s="49">
        <f>COUNT(E12:AH12)</f>
        <v>30</v>
      </c>
      <c r="AN12" s="50">
        <f>(AL12/AM12)</f>
        <v>177.1</v>
      </c>
    </row>
    <row r="13" spans="1:40" ht="12.75">
      <c r="A13" s="49">
        <v>9</v>
      </c>
      <c r="B13" s="48">
        <v>961</v>
      </c>
      <c r="C13" s="48" t="s">
        <v>57</v>
      </c>
      <c r="D13" s="48" t="s">
        <v>72</v>
      </c>
      <c r="E13" s="48">
        <v>123</v>
      </c>
      <c r="F13" s="48">
        <v>200</v>
      </c>
      <c r="G13" s="48">
        <v>231</v>
      </c>
      <c r="H13" s="48">
        <v>214</v>
      </c>
      <c r="I13" s="48">
        <v>174</v>
      </c>
      <c r="J13" s="48">
        <v>155</v>
      </c>
      <c r="K13" s="48">
        <v>191</v>
      </c>
      <c r="L13" s="48">
        <v>211</v>
      </c>
      <c r="M13" s="48">
        <v>180</v>
      </c>
      <c r="N13" s="48">
        <v>179</v>
      </c>
      <c r="O13" s="48">
        <v>169</v>
      </c>
      <c r="P13" s="48">
        <v>168</v>
      </c>
      <c r="Q13" s="48">
        <v>167</v>
      </c>
      <c r="R13" s="48">
        <v>144</v>
      </c>
      <c r="S13" s="48">
        <v>177</v>
      </c>
      <c r="T13" s="48">
        <v>171</v>
      </c>
      <c r="U13" s="48">
        <v>195</v>
      </c>
      <c r="V13" s="48">
        <v>169</v>
      </c>
      <c r="W13" s="48">
        <v>155</v>
      </c>
      <c r="X13" s="48">
        <v>241</v>
      </c>
      <c r="Y13" s="48">
        <v>154</v>
      </c>
      <c r="Z13" s="48">
        <v>147</v>
      </c>
      <c r="AA13" s="48">
        <v>189</v>
      </c>
      <c r="AB13" s="48">
        <v>144</v>
      </c>
      <c r="AC13" s="48">
        <v>187</v>
      </c>
      <c r="AD13" s="48">
        <v>144</v>
      </c>
      <c r="AE13" s="48">
        <v>163</v>
      </c>
      <c r="AF13" s="48">
        <v>180</v>
      </c>
      <c r="AG13" s="48">
        <v>174</v>
      </c>
      <c r="AH13" s="48">
        <v>180</v>
      </c>
      <c r="AI13" s="49">
        <f>SUM(E13:N13)</f>
        <v>1858</v>
      </c>
      <c r="AJ13" s="49">
        <f>SUM(O13:X13)</f>
        <v>1756</v>
      </c>
      <c r="AK13" s="49">
        <f>SUM(Y13:AH13)</f>
        <v>1662</v>
      </c>
      <c r="AL13" s="49">
        <f>SUM(AI13:AK13)</f>
        <v>5276</v>
      </c>
      <c r="AM13" s="49">
        <f>COUNT(E13:AH13)</f>
        <v>30</v>
      </c>
      <c r="AN13" s="50">
        <f>(AL13/AM13)</f>
        <v>175.86666666666667</v>
      </c>
    </row>
    <row r="14" spans="1:40" ht="12.75">
      <c r="A14" s="49">
        <v>10</v>
      </c>
      <c r="B14" s="48">
        <v>324</v>
      </c>
      <c r="C14" s="48" t="s">
        <v>41</v>
      </c>
      <c r="D14" s="48" t="s">
        <v>31</v>
      </c>
      <c r="E14" s="48">
        <v>172</v>
      </c>
      <c r="F14" s="48">
        <v>160</v>
      </c>
      <c r="G14" s="48">
        <v>227</v>
      </c>
      <c r="H14" s="48">
        <v>174</v>
      </c>
      <c r="I14" s="48">
        <v>197</v>
      </c>
      <c r="J14" s="48">
        <v>159</v>
      </c>
      <c r="K14" s="48">
        <v>209</v>
      </c>
      <c r="L14" s="48">
        <v>166</v>
      </c>
      <c r="M14" s="48">
        <v>157</v>
      </c>
      <c r="N14" s="48">
        <v>169</v>
      </c>
      <c r="O14" s="48">
        <v>181</v>
      </c>
      <c r="P14" s="48">
        <v>177</v>
      </c>
      <c r="Q14" s="48">
        <v>150</v>
      </c>
      <c r="R14" s="48">
        <v>179</v>
      </c>
      <c r="S14" s="48">
        <v>186</v>
      </c>
      <c r="T14" s="48">
        <v>186</v>
      </c>
      <c r="U14" s="48">
        <v>173</v>
      </c>
      <c r="V14" s="48">
        <v>176</v>
      </c>
      <c r="W14" s="48">
        <v>176</v>
      </c>
      <c r="X14" s="48">
        <v>145</v>
      </c>
      <c r="Y14" s="48">
        <v>211</v>
      </c>
      <c r="Z14" s="48">
        <v>177</v>
      </c>
      <c r="AA14" s="48">
        <v>175</v>
      </c>
      <c r="AB14" s="48">
        <v>189</v>
      </c>
      <c r="AC14" s="48">
        <v>180</v>
      </c>
      <c r="AD14" s="48">
        <v>184</v>
      </c>
      <c r="AE14" s="48">
        <v>165</v>
      </c>
      <c r="AF14" s="48">
        <v>150</v>
      </c>
      <c r="AG14" s="48">
        <v>154</v>
      </c>
      <c r="AH14" s="48">
        <v>134</v>
      </c>
      <c r="AI14" s="49">
        <f>SUM(E14:N14)</f>
        <v>1790</v>
      </c>
      <c r="AJ14" s="49">
        <f>SUM(O14:X14)</f>
        <v>1729</v>
      </c>
      <c r="AK14" s="49">
        <f>SUM(Y14:AH14)</f>
        <v>1719</v>
      </c>
      <c r="AL14" s="49">
        <f>SUM(AI14:AK14)</f>
        <v>5238</v>
      </c>
      <c r="AM14" s="49">
        <f>COUNT(E14:AH14)</f>
        <v>30</v>
      </c>
      <c r="AN14" s="50">
        <f>(AL14/AM14)</f>
        <v>174.6</v>
      </c>
    </row>
    <row r="15" spans="1:40" ht="12.75">
      <c r="A15" s="49">
        <v>11</v>
      </c>
      <c r="B15" s="48">
        <v>2991</v>
      </c>
      <c r="C15" s="48" t="s">
        <v>70</v>
      </c>
      <c r="D15" s="48" t="s">
        <v>36</v>
      </c>
      <c r="E15" s="48">
        <v>223</v>
      </c>
      <c r="F15" s="48">
        <v>163</v>
      </c>
      <c r="G15" s="48">
        <v>143</v>
      </c>
      <c r="H15" s="48">
        <v>126</v>
      </c>
      <c r="I15" s="48">
        <v>189</v>
      </c>
      <c r="J15" s="48">
        <v>172</v>
      </c>
      <c r="K15" s="48">
        <v>147</v>
      </c>
      <c r="L15" s="48">
        <v>193</v>
      </c>
      <c r="M15" s="48">
        <v>158</v>
      </c>
      <c r="N15" s="48">
        <v>184</v>
      </c>
      <c r="O15" s="48">
        <v>160</v>
      </c>
      <c r="P15" s="48">
        <v>155</v>
      </c>
      <c r="Q15" s="48">
        <v>154</v>
      </c>
      <c r="R15" s="48">
        <v>154</v>
      </c>
      <c r="S15" s="48">
        <v>172</v>
      </c>
      <c r="T15" s="48">
        <v>128</v>
      </c>
      <c r="U15" s="48">
        <v>179</v>
      </c>
      <c r="V15" s="48">
        <v>148</v>
      </c>
      <c r="W15" s="48">
        <v>183</v>
      </c>
      <c r="X15" s="48">
        <v>169</v>
      </c>
      <c r="Y15" s="48">
        <v>171</v>
      </c>
      <c r="Z15" s="48">
        <v>160</v>
      </c>
      <c r="AA15" s="48">
        <v>182</v>
      </c>
      <c r="AB15" s="48">
        <v>170</v>
      </c>
      <c r="AC15" s="48">
        <v>211</v>
      </c>
      <c r="AD15" s="48">
        <v>181</v>
      </c>
      <c r="AE15" s="48">
        <v>202</v>
      </c>
      <c r="AF15" s="48">
        <v>146</v>
      </c>
      <c r="AG15" s="48">
        <v>174</v>
      </c>
      <c r="AH15" s="48">
        <v>222</v>
      </c>
      <c r="AI15" s="49">
        <f>SUM(E15:N15)</f>
        <v>1698</v>
      </c>
      <c r="AJ15" s="49">
        <f>SUM(O15:X15)</f>
        <v>1602</v>
      </c>
      <c r="AK15" s="49">
        <f>SUM(Y15:AH15)</f>
        <v>1819</v>
      </c>
      <c r="AL15" s="49">
        <f>SUM(AI15:AK15)</f>
        <v>5119</v>
      </c>
      <c r="AM15" s="49">
        <f>COUNT(E15:AH15)</f>
        <v>30</v>
      </c>
      <c r="AN15" s="50">
        <f>(AL15/AM15)</f>
        <v>170.63333333333333</v>
      </c>
    </row>
    <row r="16" spans="1:40" ht="12.75">
      <c r="A16" s="49">
        <v>12</v>
      </c>
      <c r="B16" s="48">
        <v>468</v>
      </c>
      <c r="C16" s="48" t="s">
        <v>54</v>
      </c>
      <c r="D16" s="48" t="s">
        <v>34</v>
      </c>
      <c r="E16" s="48">
        <v>171</v>
      </c>
      <c r="F16" s="48">
        <v>189</v>
      </c>
      <c r="G16" s="48">
        <v>152</v>
      </c>
      <c r="H16" s="48">
        <v>177</v>
      </c>
      <c r="I16" s="48">
        <v>180</v>
      </c>
      <c r="J16" s="48">
        <v>156</v>
      </c>
      <c r="K16" s="48">
        <v>179</v>
      </c>
      <c r="L16" s="48">
        <v>168</v>
      </c>
      <c r="M16" s="48">
        <v>192</v>
      </c>
      <c r="N16" s="48">
        <v>169</v>
      </c>
      <c r="O16" s="48">
        <v>170</v>
      </c>
      <c r="P16" s="48">
        <v>178</v>
      </c>
      <c r="Q16" s="48">
        <v>204</v>
      </c>
      <c r="R16" s="48">
        <v>166</v>
      </c>
      <c r="S16" s="48">
        <v>178</v>
      </c>
      <c r="T16" s="48">
        <v>178</v>
      </c>
      <c r="U16" s="48">
        <v>197</v>
      </c>
      <c r="V16" s="48">
        <v>149</v>
      </c>
      <c r="W16" s="48">
        <v>168</v>
      </c>
      <c r="X16" s="48">
        <v>166</v>
      </c>
      <c r="Y16" s="48">
        <v>190</v>
      </c>
      <c r="Z16" s="48">
        <v>145</v>
      </c>
      <c r="AA16" s="48">
        <v>167</v>
      </c>
      <c r="AB16" s="48">
        <v>191</v>
      </c>
      <c r="AC16" s="48">
        <v>139</v>
      </c>
      <c r="AD16" s="48">
        <v>187</v>
      </c>
      <c r="AE16" s="48">
        <v>166</v>
      </c>
      <c r="AF16" s="48">
        <v>149</v>
      </c>
      <c r="AG16" s="48">
        <v>165</v>
      </c>
      <c r="AH16" s="48">
        <v>131</v>
      </c>
      <c r="AI16" s="49">
        <f>SUM(E16:N16)</f>
        <v>1733</v>
      </c>
      <c r="AJ16" s="49">
        <f>SUM(O16:X16)</f>
        <v>1754</v>
      </c>
      <c r="AK16" s="49">
        <f>SUM(Y16:AH16)</f>
        <v>1630</v>
      </c>
      <c r="AL16" s="49">
        <f>SUM(AI16:AK16)</f>
        <v>5117</v>
      </c>
      <c r="AM16" s="49">
        <f>COUNT(E16:AH16)</f>
        <v>30</v>
      </c>
      <c r="AN16" s="50">
        <f>(AL16/AM16)</f>
        <v>170.56666666666666</v>
      </c>
    </row>
    <row r="17" spans="1:40" ht="12.75">
      <c r="A17" s="49">
        <v>13</v>
      </c>
      <c r="B17" s="48">
        <v>1058</v>
      </c>
      <c r="C17" s="48" t="s">
        <v>48</v>
      </c>
      <c r="D17" s="48" t="s">
        <v>33</v>
      </c>
      <c r="E17" s="48">
        <v>161</v>
      </c>
      <c r="F17" s="48">
        <v>180</v>
      </c>
      <c r="G17" s="48">
        <v>167</v>
      </c>
      <c r="H17" s="48">
        <v>226</v>
      </c>
      <c r="I17" s="48">
        <v>165</v>
      </c>
      <c r="J17" s="48">
        <v>157</v>
      </c>
      <c r="K17" s="48">
        <v>159</v>
      </c>
      <c r="L17" s="48">
        <v>187</v>
      </c>
      <c r="M17" s="48">
        <v>158</v>
      </c>
      <c r="N17" s="48">
        <v>208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>
        <v>157</v>
      </c>
      <c r="Z17" s="48">
        <v>166</v>
      </c>
      <c r="AA17" s="48">
        <v>143</v>
      </c>
      <c r="AB17" s="48">
        <v>155</v>
      </c>
      <c r="AC17" s="48">
        <v>198</v>
      </c>
      <c r="AD17" s="48">
        <v>188</v>
      </c>
      <c r="AE17" s="48">
        <v>165</v>
      </c>
      <c r="AF17" s="48">
        <v>144</v>
      </c>
      <c r="AG17" s="48">
        <v>138</v>
      </c>
      <c r="AH17" s="48">
        <v>148</v>
      </c>
      <c r="AI17" s="49">
        <f>SUM(E17:N17)</f>
        <v>1768</v>
      </c>
      <c r="AJ17" s="49">
        <f>SUM(O17:X17)</f>
        <v>0</v>
      </c>
      <c r="AK17" s="49">
        <f>SUM(Y17:AH17)</f>
        <v>1602</v>
      </c>
      <c r="AL17" s="49">
        <f>SUM(AI17:AK17)</f>
        <v>3370</v>
      </c>
      <c r="AM17" s="49">
        <f>COUNT(E17:AH17)</f>
        <v>20</v>
      </c>
      <c r="AN17" s="50">
        <f>(AL17/AM17)</f>
        <v>168.5</v>
      </c>
    </row>
    <row r="18" spans="1:40" ht="12.75">
      <c r="A18" s="49">
        <v>14</v>
      </c>
      <c r="B18" s="48">
        <v>1856</v>
      </c>
      <c r="C18" s="48" t="s">
        <v>43</v>
      </c>
      <c r="D18" s="48" t="s">
        <v>37</v>
      </c>
      <c r="E18" s="48">
        <v>154</v>
      </c>
      <c r="F18" s="48">
        <v>199</v>
      </c>
      <c r="G18" s="48">
        <v>157</v>
      </c>
      <c r="H18" s="48">
        <v>210</v>
      </c>
      <c r="I18" s="48">
        <v>197</v>
      </c>
      <c r="J18" s="48">
        <v>190</v>
      </c>
      <c r="K18" s="48">
        <v>165</v>
      </c>
      <c r="L18" s="48">
        <v>175</v>
      </c>
      <c r="M18" s="48">
        <v>145</v>
      </c>
      <c r="N18" s="48">
        <v>161</v>
      </c>
      <c r="O18" s="48">
        <v>138</v>
      </c>
      <c r="P18" s="48">
        <v>184</v>
      </c>
      <c r="Q18" s="48">
        <v>145</v>
      </c>
      <c r="R18" s="48">
        <v>152</v>
      </c>
      <c r="S18" s="48">
        <v>140</v>
      </c>
      <c r="T18" s="48">
        <v>130</v>
      </c>
      <c r="U18" s="48">
        <v>180</v>
      </c>
      <c r="V18" s="48">
        <v>158</v>
      </c>
      <c r="W18" s="48">
        <v>171</v>
      </c>
      <c r="X18" s="48">
        <v>156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>
        <f>SUM(E18:N18)</f>
        <v>1753</v>
      </c>
      <c r="AJ18" s="49">
        <f>SUM(O18:X18)</f>
        <v>1554</v>
      </c>
      <c r="AK18" s="49">
        <f>SUM(Y18:AH18)</f>
        <v>0</v>
      </c>
      <c r="AL18" s="49">
        <f>SUM(AI18:AK18)</f>
        <v>3307</v>
      </c>
      <c r="AM18" s="49">
        <f>COUNT(E18:AH18)</f>
        <v>20</v>
      </c>
      <c r="AN18" s="50">
        <f>(AL18/AM18)</f>
        <v>165.35</v>
      </c>
    </row>
    <row r="19" spans="1:40" ht="12.75">
      <c r="A19" s="49">
        <v>15</v>
      </c>
      <c r="B19" s="48">
        <v>1874</v>
      </c>
      <c r="C19" s="48" t="s">
        <v>62</v>
      </c>
      <c r="D19" s="48" t="s">
        <v>36</v>
      </c>
      <c r="E19" s="48">
        <v>149</v>
      </c>
      <c r="F19" s="48">
        <v>182</v>
      </c>
      <c r="G19" s="48">
        <v>171</v>
      </c>
      <c r="H19" s="48">
        <v>169</v>
      </c>
      <c r="I19" s="48">
        <v>196</v>
      </c>
      <c r="J19" s="48">
        <v>177</v>
      </c>
      <c r="K19" s="48">
        <v>144</v>
      </c>
      <c r="L19" s="48">
        <v>168</v>
      </c>
      <c r="M19" s="48"/>
      <c r="N19" s="48"/>
      <c r="O19" s="48">
        <v>226</v>
      </c>
      <c r="P19" s="48">
        <v>155</v>
      </c>
      <c r="Q19" s="48">
        <v>144</v>
      </c>
      <c r="R19" s="48">
        <v>156</v>
      </c>
      <c r="S19" s="48">
        <v>172</v>
      </c>
      <c r="T19" s="48">
        <v>157</v>
      </c>
      <c r="U19" s="48">
        <v>170</v>
      </c>
      <c r="V19" s="48">
        <v>202</v>
      </c>
      <c r="W19" s="48">
        <v>106</v>
      </c>
      <c r="X19" s="48">
        <v>222</v>
      </c>
      <c r="Y19" s="48">
        <v>129</v>
      </c>
      <c r="Z19" s="48">
        <v>128</v>
      </c>
      <c r="AA19" s="48">
        <v>142</v>
      </c>
      <c r="AB19" s="48"/>
      <c r="AC19" s="48"/>
      <c r="AD19" s="48"/>
      <c r="AE19" s="48"/>
      <c r="AF19" s="48"/>
      <c r="AG19" s="48"/>
      <c r="AH19" s="48"/>
      <c r="AI19" s="49">
        <f>SUM(E19:N19)</f>
        <v>1356</v>
      </c>
      <c r="AJ19" s="49">
        <f>SUM(O19:X19)</f>
        <v>1710</v>
      </c>
      <c r="AK19" s="49">
        <f>SUM(Y19:AH19)</f>
        <v>399</v>
      </c>
      <c r="AL19" s="49">
        <f>SUM(AI19:AK19)</f>
        <v>3465</v>
      </c>
      <c r="AM19" s="49">
        <f>COUNT(E19:AH19)</f>
        <v>21</v>
      </c>
      <c r="AN19" s="50">
        <f>(AL19/AM19)</f>
        <v>165</v>
      </c>
    </row>
    <row r="20" spans="1:40" ht="12.75">
      <c r="A20" s="49">
        <v>16</v>
      </c>
      <c r="B20" s="48">
        <v>413</v>
      </c>
      <c r="C20" s="48" t="s">
        <v>53</v>
      </c>
      <c r="D20" s="48" t="s">
        <v>34</v>
      </c>
      <c r="E20" s="48">
        <v>188</v>
      </c>
      <c r="F20" s="48">
        <v>145</v>
      </c>
      <c r="G20" s="48">
        <v>138</v>
      </c>
      <c r="H20" s="48">
        <v>137</v>
      </c>
      <c r="I20" s="48">
        <v>204</v>
      </c>
      <c r="J20" s="48">
        <v>200</v>
      </c>
      <c r="K20" s="48">
        <v>161</v>
      </c>
      <c r="L20" s="48">
        <v>168</v>
      </c>
      <c r="M20" s="48">
        <v>155</v>
      </c>
      <c r="N20" s="48">
        <v>162</v>
      </c>
      <c r="O20" s="48">
        <v>140</v>
      </c>
      <c r="P20" s="48">
        <v>155</v>
      </c>
      <c r="Q20" s="48">
        <v>115</v>
      </c>
      <c r="R20" s="48"/>
      <c r="S20" s="48">
        <v>125</v>
      </c>
      <c r="T20" s="48">
        <v>148</v>
      </c>
      <c r="U20" s="48">
        <v>183</v>
      </c>
      <c r="V20" s="48">
        <v>147</v>
      </c>
      <c r="W20" s="48">
        <v>153</v>
      </c>
      <c r="X20" s="48">
        <v>131</v>
      </c>
      <c r="Y20" s="48">
        <v>179</v>
      </c>
      <c r="Z20" s="48">
        <v>158</v>
      </c>
      <c r="AA20" s="48">
        <v>152</v>
      </c>
      <c r="AB20" s="48">
        <v>166</v>
      </c>
      <c r="AC20" s="48">
        <v>224</v>
      </c>
      <c r="AD20" s="48">
        <v>214</v>
      </c>
      <c r="AE20" s="48">
        <v>189</v>
      </c>
      <c r="AF20" s="48">
        <v>171</v>
      </c>
      <c r="AG20" s="48">
        <v>198</v>
      </c>
      <c r="AH20" s="48">
        <v>152</v>
      </c>
      <c r="AI20" s="49">
        <f>SUM(E20:N20)</f>
        <v>1658</v>
      </c>
      <c r="AJ20" s="49">
        <f>SUM(O20:X20)</f>
        <v>1297</v>
      </c>
      <c r="AK20" s="49">
        <f>SUM(Y20:AH20)</f>
        <v>1803</v>
      </c>
      <c r="AL20" s="49">
        <f>SUM(AI20:AK20)</f>
        <v>4758</v>
      </c>
      <c r="AM20" s="49">
        <f>COUNT(E20:AH20)</f>
        <v>29</v>
      </c>
      <c r="AN20" s="50">
        <f>(AL20/AM20)</f>
        <v>164.06896551724137</v>
      </c>
    </row>
    <row r="21" spans="1:40" ht="12.75">
      <c r="A21" s="49">
        <v>17</v>
      </c>
      <c r="B21" s="48">
        <v>2103</v>
      </c>
      <c r="C21" s="48" t="s">
        <v>49</v>
      </c>
      <c r="D21" s="48" t="s">
        <v>33</v>
      </c>
      <c r="E21" s="48">
        <v>148</v>
      </c>
      <c r="F21" s="48">
        <v>127</v>
      </c>
      <c r="G21" s="48"/>
      <c r="H21" s="48"/>
      <c r="I21" s="48"/>
      <c r="J21" s="48"/>
      <c r="K21" s="48">
        <v>169</v>
      </c>
      <c r="L21" s="48">
        <v>145</v>
      </c>
      <c r="M21" s="48">
        <v>192</v>
      </c>
      <c r="N21" s="48">
        <v>162</v>
      </c>
      <c r="O21" s="48">
        <v>139</v>
      </c>
      <c r="P21" s="48">
        <v>158</v>
      </c>
      <c r="Q21" s="48">
        <v>163</v>
      </c>
      <c r="R21" s="48">
        <v>164</v>
      </c>
      <c r="S21" s="48">
        <v>211</v>
      </c>
      <c r="T21" s="48">
        <v>182</v>
      </c>
      <c r="U21" s="48">
        <v>153</v>
      </c>
      <c r="V21" s="48">
        <v>192</v>
      </c>
      <c r="W21" s="48">
        <v>154</v>
      </c>
      <c r="X21" s="48">
        <v>164</v>
      </c>
      <c r="Y21" s="48">
        <v>158</v>
      </c>
      <c r="Z21" s="48">
        <v>165</v>
      </c>
      <c r="AA21" s="48">
        <v>148</v>
      </c>
      <c r="AB21" s="48">
        <v>156</v>
      </c>
      <c r="AC21" s="48">
        <v>160</v>
      </c>
      <c r="AD21" s="48">
        <v>137</v>
      </c>
      <c r="AE21" s="48">
        <v>201</v>
      </c>
      <c r="AF21" s="48">
        <v>165</v>
      </c>
      <c r="AG21" s="48">
        <v>147</v>
      </c>
      <c r="AH21" s="48">
        <v>132</v>
      </c>
      <c r="AI21" s="49">
        <f>SUM(E21:N21)</f>
        <v>943</v>
      </c>
      <c r="AJ21" s="49">
        <f>SUM(O21:X21)</f>
        <v>1680</v>
      </c>
      <c r="AK21" s="49">
        <f>SUM(Y21:AH21)</f>
        <v>1569</v>
      </c>
      <c r="AL21" s="49">
        <f>SUM(AI21:AK21)</f>
        <v>4192</v>
      </c>
      <c r="AM21" s="49">
        <f>COUNT(E21:AH21)</f>
        <v>26</v>
      </c>
      <c r="AN21" s="50">
        <f>(AL21/AM21)</f>
        <v>161.23076923076923</v>
      </c>
    </row>
    <row r="22" spans="1:40" ht="12.75">
      <c r="A22" s="49">
        <v>18</v>
      </c>
      <c r="B22" s="48">
        <v>56</v>
      </c>
      <c r="C22" s="48" t="s">
        <v>71</v>
      </c>
      <c r="D22" s="48" t="s">
        <v>34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>
        <v>154</v>
      </c>
      <c r="AB22" s="48">
        <v>151</v>
      </c>
      <c r="AC22" s="48">
        <v>189</v>
      </c>
      <c r="AD22" s="48">
        <v>138</v>
      </c>
      <c r="AE22" s="48">
        <v>149</v>
      </c>
      <c r="AF22" s="48">
        <v>181</v>
      </c>
      <c r="AG22" s="48"/>
      <c r="AH22" s="48"/>
      <c r="AI22" s="49">
        <f>SUM(E22:N22)</f>
        <v>0</v>
      </c>
      <c r="AJ22" s="49">
        <f>SUM(O22:X22)</f>
        <v>0</v>
      </c>
      <c r="AK22" s="49">
        <f>SUM(Y22:AH22)</f>
        <v>962</v>
      </c>
      <c r="AL22" s="49">
        <f>SUM(AI22:AK22)</f>
        <v>962</v>
      </c>
      <c r="AM22" s="49">
        <f>COUNT(E22:AH22)</f>
        <v>6</v>
      </c>
      <c r="AN22" s="50">
        <f>(AL22/AM22)</f>
        <v>160.33333333333334</v>
      </c>
    </row>
    <row r="23" spans="1:40" ht="12.75">
      <c r="A23" s="49">
        <v>19</v>
      </c>
      <c r="B23" s="48">
        <v>2691</v>
      </c>
      <c r="C23" s="48" t="s">
        <v>42</v>
      </c>
      <c r="D23" s="48" t="s">
        <v>37</v>
      </c>
      <c r="E23" s="48">
        <v>128</v>
      </c>
      <c r="F23" s="48">
        <v>137</v>
      </c>
      <c r="G23" s="48">
        <v>122</v>
      </c>
      <c r="H23" s="48">
        <v>159</v>
      </c>
      <c r="I23" s="48">
        <v>164</v>
      </c>
      <c r="J23" s="48">
        <v>169</v>
      </c>
      <c r="K23" s="48">
        <v>157</v>
      </c>
      <c r="L23" s="48">
        <v>155</v>
      </c>
      <c r="M23" s="48">
        <v>165</v>
      </c>
      <c r="N23" s="48">
        <v>201</v>
      </c>
      <c r="O23" s="48">
        <v>224</v>
      </c>
      <c r="P23" s="48">
        <v>159</v>
      </c>
      <c r="Q23" s="48">
        <v>167</v>
      </c>
      <c r="R23" s="48">
        <v>200</v>
      </c>
      <c r="S23" s="48">
        <v>163</v>
      </c>
      <c r="T23" s="48">
        <v>149</v>
      </c>
      <c r="U23" s="48">
        <v>134</v>
      </c>
      <c r="V23" s="48">
        <v>127</v>
      </c>
      <c r="W23" s="48">
        <v>248</v>
      </c>
      <c r="X23" s="48">
        <v>231</v>
      </c>
      <c r="Y23" s="48">
        <v>145</v>
      </c>
      <c r="Z23" s="48">
        <v>150</v>
      </c>
      <c r="AA23" s="48">
        <v>136</v>
      </c>
      <c r="AB23" s="48">
        <v>165</v>
      </c>
      <c r="AC23" s="48">
        <v>135</v>
      </c>
      <c r="AD23" s="48">
        <v>140</v>
      </c>
      <c r="AE23" s="48">
        <v>153</v>
      </c>
      <c r="AF23" s="48">
        <v>157</v>
      </c>
      <c r="AG23" s="48">
        <v>134</v>
      </c>
      <c r="AH23" s="48">
        <v>130</v>
      </c>
      <c r="AI23" s="49">
        <f>SUM(E23:N23)</f>
        <v>1557</v>
      </c>
      <c r="AJ23" s="49">
        <f>SUM(O23:X23)</f>
        <v>1802</v>
      </c>
      <c r="AK23" s="49">
        <f>SUM(Y23:AH23)</f>
        <v>1445</v>
      </c>
      <c r="AL23" s="49">
        <f>SUM(AI23:AK23)</f>
        <v>4804</v>
      </c>
      <c r="AM23" s="49">
        <f>COUNT(E23:AH23)</f>
        <v>30</v>
      </c>
      <c r="AN23" s="50">
        <f>(AL23/AM23)</f>
        <v>160.13333333333333</v>
      </c>
    </row>
    <row r="24" spans="1:40" ht="12.75">
      <c r="A24" s="49">
        <v>20</v>
      </c>
      <c r="B24" s="48">
        <v>1234</v>
      </c>
      <c r="C24" s="48" t="s">
        <v>55</v>
      </c>
      <c r="D24" s="48" t="s">
        <v>34</v>
      </c>
      <c r="E24" s="48">
        <v>165</v>
      </c>
      <c r="F24" s="48">
        <v>152</v>
      </c>
      <c r="G24" s="48">
        <v>163</v>
      </c>
      <c r="H24" s="48">
        <v>201</v>
      </c>
      <c r="I24" s="48">
        <v>137</v>
      </c>
      <c r="J24" s="48">
        <v>105</v>
      </c>
      <c r="K24" s="48">
        <v>198</v>
      </c>
      <c r="L24" s="48">
        <v>176</v>
      </c>
      <c r="M24" s="48">
        <v>171</v>
      </c>
      <c r="N24" s="48">
        <v>190</v>
      </c>
      <c r="O24" s="48">
        <v>171</v>
      </c>
      <c r="P24" s="48">
        <v>145</v>
      </c>
      <c r="Q24" s="48"/>
      <c r="R24" s="48">
        <v>126</v>
      </c>
      <c r="S24" s="48"/>
      <c r="T24" s="48"/>
      <c r="U24" s="48">
        <v>147</v>
      </c>
      <c r="V24" s="48">
        <v>154</v>
      </c>
      <c r="W24" s="48">
        <v>130</v>
      </c>
      <c r="X24" s="48">
        <v>178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>SUM(E24:N24)</f>
        <v>1658</v>
      </c>
      <c r="AJ24" s="49">
        <f>SUM(O24:X24)</f>
        <v>1051</v>
      </c>
      <c r="AK24" s="49">
        <f>SUM(Y24:AH24)</f>
        <v>0</v>
      </c>
      <c r="AL24" s="49">
        <f>SUM(AI24:AK24)</f>
        <v>2709</v>
      </c>
      <c r="AM24" s="49">
        <f>COUNT(E24:AH24)</f>
        <v>17</v>
      </c>
      <c r="AN24" s="50">
        <f>(AL24/AM24)</f>
        <v>159.35294117647058</v>
      </c>
    </row>
    <row r="25" spans="1:40" ht="12.75">
      <c r="A25" s="49">
        <v>21</v>
      </c>
      <c r="B25" s="48">
        <v>1249</v>
      </c>
      <c r="C25" s="48" t="s">
        <v>60</v>
      </c>
      <c r="D25" s="48" t="s">
        <v>72</v>
      </c>
      <c r="E25" s="48">
        <v>125</v>
      </c>
      <c r="F25" s="48">
        <v>157</v>
      </c>
      <c r="G25" s="48">
        <v>119</v>
      </c>
      <c r="H25" s="48"/>
      <c r="I25" s="48"/>
      <c r="J25" s="48"/>
      <c r="K25" s="48"/>
      <c r="L25" s="48"/>
      <c r="M25" s="48">
        <v>187</v>
      </c>
      <c r="N25" s="48">
        <v>166</v>
      </c>
      <c r="O25" s="48">
        <v>192</v>
      </c>
      <c r="P25" s="48">
        <v>135</v>
      </c>
      <c r="Q25" s="48">
        <v>132</v>
      </c>
      <c r="R25" s="48">
        <v>204</v>
      </c>
      <c r="S25" s="48">
        <v>160</v>
      </c>
      <c r="T25" s="48">
        <v>144</v>
      </c>
      <c r="U25" s="48">
        <v>149</v>
      </c>
      <c r="V25" s="48">
        <v>138</v>
      </c>
      <c r="W25" s="48">
        <v>157</v>
      </c>
      <c r="X25" s="48">
        <v>212</v>
      </c>
      <c r="Y25" s="48">
        <v>168</v>
      </c>
      <c r="Z25" s="48">
        <v>121</v>
      </c>
      <c r="AA25" s="48">
        <v>139</v>
      </c>
      <c r="AB25" s="48">
        <v>155</v>
      </c>
      <c r="AC25" s="48">
        <v>147</v>
      </c>
      <c r="AD25" s="48">
        <v>172</v>
      </c>
      <c r="AE25" s="48">
        <v>178</v>
      </c>
      <c r="AF25" s="48">
        <v>192</v>
      </c>
      <c r="AG25" s="48">
        <v>144</v>
      </c>
      <c r="AH25" s="48">
        <v>177</v>
      </c>
      <c r="AI25" s="49">
        <f>SUM(E25:N25)</f>
        <v>754</v>
      </c>
      <c r="AJ25" s="49">
        <f>SUM(O25:X25)</f>
        <v>1623</v>
      </c>
      <c r="AK25" s="49">
        <f>SUM(Y25:AH25)</f>
        <v>1593</v>
      </c>
      <c r="AL25" s="49">
        <f>SUM(AI25:AK25)</f>
        <v>3970</v>
      </c>
      <c r="AM25" s="49">
        <f>COUNT(E25:AH25)</f>
        <v>25</v>
      </c>
      <c r="AN25" s="50">
        <f>(AL25/AM25)</f>
        <v>158.8</v>
      </c>
    </row>
    <row r="26" spans="1:40" ht="12.75">
      <c r="A26" s="49">
        <v>22</v>
      </c>
      <c r="B26" s="48">
        <v>671</v>
      </c>
      <c r="C26" s="48" t="s">
        <v>68</v>
      </c>
      <c r="D26" s="48" t="s">
        <v>34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v>152</v>
      </c>
      <c r="R26" s="48">
        <v>156</v>
      </c>
      <c r="S26" s="48">
        <v>207</v>
      </c>
      <c r="T26" s="48">
        <v>167</v>
      </c>
      <c r="U26" s="48">
        <v>139</v>
      </c>
      <c r="V26" s="48"/>
      <c r="W26" s="48"/>
      <c r="X26" s="48"/>
      <c r="Y26" s="48">
        <v>140</v>
      </c>
      <c r="Z26" s="48">
        <v>130</v>
      </c>
      <c r="AA26" s="48"/>
      <c r="AB26" s="48"/>
      <c r="AC26" s="48"/>
      <c r="AD26" s="48"/>
      <c r="AE26" s="48"/>
      <c r="AF26" s="48"/>
      <c r="AG26" s="48">
        <v>184</v>
      </c>
      <c r="AH26" s="48">
        <v>151</v>
      </c>
      <c r="AI26" s="49">
        <f>SUM(E26:N26)</f>
        <v>0</v>
      </c>
      <c r="AJ26" s="49">
        <f>SUM(O26:X26)</f>
        <v>821</v>
      </c>
      <c r="AK26" s="49">
        <f>SUM(Y26:AH26)</f>
        <v>605</v>
      </c>
      <c r="AL26" s="49">
        <f>SUM(AI26:AK26)</f>
        <v>1426</v>
      </c>
      <c r="AM26" s="49">
        <f>COUNT(E26:AH26)</f>
        <v>9</v>
      </c>
      <c r="AN26" s="50">
        <f>(AL26/AM26)</f>
        <v>158.44444444444446</v>
      </c>
    </row>
    <row r="27" spans="1:40" ht="12.75">
      <c r="A27" s="49">
        <v>23</v>
      </c>
      <c r="B27" s="48">
        <v>1520</v>
      </c>
      <c r="C27" s="51" t="s">
        <v>51</v>
      </c>
      <c r="D27" s="48" t="s">
        <v>33</v>
      </c>
      <c r="E27" s="51"/>
      <c r="F27" s="51"/>
      <c r="G27" s="51">
        <v>147</v>
      </c>
      <c r="H27" s="51">
        <v>153</v>
      </c>
      <c r="I27" s="51">
        <v>138</v>
      </c>
      <c r="J27" s="51">
        <v>120</v>
      </c>
      <c r="K27" s="51"/>
      <c r="L27" s="51">
        <v>156</v>
      </c>
      <c r="M27" s="51">
        <v>167</v>
      </c>
      <c r="N27" s="51">
        <v>127</v>
      </c>
      <c r="O27" s="51"/>
      <c r="P27" s="51">
        <v>114</v>
      </c>
      <c r="Q27" s="51">
        <v>169</v>
      </c>
      <c r="R27" s="51">
        <v>130</v>
      </c>
      <c r="S27" s="51">
        <v>209</v>
      </c>
      <c r="T27" s="51">
        <v>145</v>
      </c>
      <c r="U27" s="51">
        <v>170</v>
      </c>
      <c r="V27" s="51">
        <v>200</v>
      </c>
      <c r="W27" s="51">
        <v>190</v>
      </c>
      <c r="X27" s="51">
        <v>155</v>
      </c>
      <c r="Y27" s="51">
        <v>188</v>
      </c>
      <c r="Z27" s="51">
        <v>182</v>
      </c>
      <c r="AA27" s="51">
        <v>148</v>
      </c>
      <c r="AB27" s="51">
        <v>150</v>
      </c>
      <c r="AC27" s="51">
        <v>130</v>
      </c>
      <c r="AD27" s="51">
        <v>128</v>
      </c>
      <c r="AE27" s="51">
        <v>152</v>
      </c>
      <c r="AF27" s="51">
        <v>161</v>
      </c>
      <c r="AG27" s="51">
        <v>178</v>
      </c>
      <c r="AH27" s="51">
        <v>148</v>
      </c>
      <c r="AI27" s="49">
        <f>SUM(E27:N27)</f>
        <v>1008</v>
      </c>
      <c r="AJ27" s="49">
        <f>SUM(O27:X27)</f>
        <v>1482</v>
      </c>
      <c r="AK27" s="49">
        <f>SUM(Y27:AH27)</f>
        <v>1565</v>
      </c>
      <c r="AL27" s="49">
        <f>SUM(AI27:AK27)</f>
        <v>4055</v>
      </c>
      <c r="AM27" s="49">
        <f>COUNT(E27:AH27)</f>
        <v>26</v>
      </c>
      <c r="AN27" s="50">
        <f>(AL27/AM27)</f>
        <v>155.96153846153845</v>
      </c>
    </row>
    <row r="28" spans="1:40" ht="12.75">
      <c r="A28" s="49">
        <v>24</v>
      </c>
      <c r="B28" s="48">
        <v>1827</v>
      </c>
      <c r="C28" s="48" t="s">
        <v>64</v>
      </c>
      <c r="D28" s="48" t="s">
        <v>36</v>
      </c>
      <c r="E28" s="48">
        <v>157</v>
      </c>
      <c r="F28" s="48">
        <v>134</v>
      </c>
      <c r="G28" s="48">
        <v>191</v>
      </c>
      <c r="H28" s="48">
        <v>153</v>
      </c>
      <c r="I28" s="48"/>
      <c r="J28" s="48"/>
      <c r="K28" s="48">
        <v>154</v>
      </c>
      <c r="L28" s="48">
        <v>190</v>
      </c>
      <c r="M28" s="48">
        <v>159</v>
      </c>
      <c r="N28" s="48">
        <v>105</v>
      </c>
      <c r="O28" s="48">
        <v>181</v>
      </c>
      <c r="P28" s="48">
        <v>154</v>
      </c>
      <c r="Q28" s="48">
        <v>162</v>
      </c>
      <c r="R28" s="48">
        <v>130</v>
      </c>
      <c r="S28" s="48">
        <v>165</v>
      </c>
      <c r="T28" s="48">
        <v>178</v>
      </c>
      <c r="U28" s="48">
        <v>163</v>
      </c>
      <c r="V28" s="48">
        <v>153</v>
      </c>
      <c r="W28" s="48">
        <v>138</v>
      </c>
      <c r="X28" s="48">
        <v>153</v>
      </c>
      <c r="Y28" s="48"/>
      <c r="Z28" s="48"/>
      <c r="AA28" s="48"/>
      <c r="AB28" s="48">
        <v>144</v>
      </c>
      <c r="AC28" s="48">
        <v>176</v>
      </c>
      <c r="AD28" s="48">
        <v>158</v>
      </c>
      <c r="AE28" s="48">
        <v>122</v>
      </c>
      <c r="AF28" s="48">
        <v>160</v>
      </c>
      <c r="AG28" s="48">
        <v>137</v>
      </c>
      <c r="AH28" s="48">
        <v>168</v>
      </c>
      <c r="AI28" s="49">
        <f>SUM(E28:N28)</f>
        <v>1243</v>
      </c>
      <c r="AJ28" s="49">
        <f>SUM(O28:X28)</f>
        <v>1577</v>
      </c>
      <c r="AK28" s="49">
        <f>SUM(Y28:AH28)</f>
        <v>1065</v>
      </c>
      <c r="AL28" s="49">
        <f>SUM(AI28:AK28)</f>
        <v>3885</v>
      </c>
      <c r="AM28" s="49">
        <f>COUNT(E28:AH28)</f>
        <v>25</v>
      </c>
      <c r="AN28" s="50">
        <f>(AL28/AM28)</f>
        <v>155.4</v>
      </c>
    </row>
    <row r="29" spans="1:40" ht="12.75">
      <c r="A29" s="49">
        <v>25</v>
      </c>
      <c r="B29" s="48">
        <v>1499</v>
      </c>
      <c r="C29" s="48" t="s">
        <v>50</v>
      </c>
      <c r="D29" s="48" t="s">
        <v>33</v>
      </c>
      <c r="E29" s="48">
        <v>136</v>
      </c>
      <c r="F29" s="48">
        <v>157</v>
      </c>
      <c r="G29" s="48">
        <v>137</v>
      </c>
      <c r="H29" s="48">
        <v>163</v>
      </c>
      <c r="I29" s="48">
        <v>181</v>
      </c>
      <c r="J29" s="48">
        <v>124</v>
      </c>
      <c r="K29" s="48">
        <v>113</v>
      </c>
      <c r="L29" s="48"/>
      <c r="M29" s="48"/>
      <c r="N29" s="48"/>
      <c r="O29" s="48">
        <v>148</v>
      </c>
      <c r="P29" s="48">
        <v>166</v>
      </c>
      <c r="Q29" s="48">
        <v>162</v>
      </c>
      <c r="R29" s="48">
        <v>145</v>
      </c>
      <c r="S29" s="48">
        <v>149</v>
      </c>
      <c r="T29" s="48">
        <v>155</v>
      </c>
      <c r="U29" s="48">
        <v>125</v>
      </c>
      <c r="V29" s="48">
        <v>167</v>
      </c>
      <c r="W29" s="48">
        <v>172</v>
      </c>
      <c r="X29" s="48">
        <v>140</v>
      </c>
      <c r="Y29" s="48">
        <v>157</v>
      </c>
      <c r="Z29" s="48">
        <v>147</v>
      </c>
      <c r="AA29" s="48">
        <v>155</v>
      </c>
      <c r="AB29" s="48">
        <v>203</v>
      </c>
      <c r="AC29" s="48">
        <v>167</v>
      </c>
      <c r="AD29" s="48">
        <v>169</v>
      </c>
      <c r="AE29" s="48">
        <v>164</v>
      </c>
      <c r="AF29" s="48">
        <v>134</v>
      </c>
      <c r="AG29" s="48">
        <v>147</v>
      </c>
      <c r="AH29" s="48">
        <v>152</v>
      </c>
      <c r="AI29" s="49">
        <f>SUM(E29:N29)</f>
        <v>1011</v>
      </c>
      <c r="AJ29" s="49">
        <f>SUM(O29:X29)</f>
        <v>1529</v>
      </c>
      <c r="AK29" s="49">
        <f>SUM(Y29:AH29)</f>
        <v>1595</v>
      </c>
      <c r="AL29" s="49">
        <f>SUM(AI29:AK29)</f>
        <v>4135</v>
      </c>
      <c r="AM29" s="49">
        <f>COUNT(E29:AH29)</f>
        <v>27</v>
      </c>
      <c r="AN29" s="50">
        <f>(AL29/AM29)</f>
        <v>153.14814814814815</v>
      </c>
    </row>
    <row r="30" spans="1:40" ht="12.75">
      <c r="A30" s="49">
        <v>26</v>
      </c>
      <c r="B30" s="48">
        <v>1166</v>
      </c>
      <c r="C30" s="48" t="s">
        <v>59</v>
      </c>
      <c r="D30" s="48" t="s">
        <v>72</v>
      </c>
      <c r="E30" s="48">
        <v>127</v>
      </c>
      <c r="F30" s="48">
        <v>156</v>
      </c>
      <c r="G30" s="48">
        <v>136</v>
      </c>
      <c r="H30" s="48">
        <v>161</v>
      </c>
      <c r="I30" s="48">
        <v>148</v>
      </c>
      <c r="J30" s="48">
        <v>157</v>
      </c>
      <c r="K30" s="48">
        <v>190</v>
      </c>
      <c r="L30" s="48">
        <v>157</v>
      </c>
      <c r="M30" s="48">
        <v>129</v>
      </c>
      <c r="N30" s="48">
        <v>136</v>
      </c>
      <c r="O30" s="48">
        <v>159</v>
      </c>
      <c r="P30" s="48">
        <v>145</v>
      </c>
      <c r="Q30" s="48">
        <v>128</v>
      </c>
      <c r="R30" s="48">
        <v>178</v>
      </c>
      <c r="S30" s="48">
        <v>146</v>
      </c>
      <c r="T30" s="48">
        <v>122</v>
      </c>
      <c r="U30" s="48"/>
      <c r="V30" s="48"/>
      <c r="W30" s="48">
        <v>127</v>
      </c>
      <c r="X30" s="48">
        <v>170</v>
      </c>
      <c r="Y30" s="48">
        <v>152</v>
      </c>
      <c r="Z30" s="48">
        <v>142</v>
      </c>
      <c r="AA30" s="48">
        <v>140</v>
      </c>
      <c r="AB30" s="48">
        <v>159</v>
      </c>
      <c r="AC30" s="48">
        <v>192</v>
      </c>
      <c r="AD30" s="48">
        <v>166</v>
      </c>
      <c r="AE30" s="48">
        <v>150</v>
      </c>
      <c r="AF30" s="48">
        <v>175</v>
      </c>
      <c r="AG30" s="48">
        <v>171</v>
      </c>
      <c r="AH30" s="48">
        <v>155</v>
      </c>
      <c r="AI30" s="49">
        <f>SUM(E30:N30)</f>
        <v>1497</v>
      </c>
      <c r="AJ30" s="49">
        <f>SUM(O30:X30)</f>
        <v>1175</v>
      </c>
      <c r="AK30" s="49">
        <f>SUM(Y30:AH30)</f>
        <v>1602</v>
      </c>
      <c r="AL30" s="49">
        <f>SUM(AI30:AK30)</f>
        <v>4274</v>
      </c>
      <c r="AM30" s="49">
        <f>COUNT(E30:AH30)</f>
        <v>28</v>
      </c>
      <c r="AN30" s="50">
        <f>(AL30/AM30)</f>
        <v>152.64285714285714</v>
      </c>
    </row>
    <row r="31" spans="1:40" ht="12.75">
      <c r="A31" s="49">
        <v>27</v>
      </c>
      <c r="B31" s="48">
        <v>1128</v>
      </c>
      <c r="C31" s="48" t="s">
        <v>63</v>
      </c>
      <c r="D31" s="48" t="s">
        <v>36</v>
      </c>
      <c r="E31" s="48"/>
      <c r="F31" s="48"/>
      <c r="G31" s="48"/>
      <c r="H31" s="48"/>
      <c r="I31" s="48">
        <v>151</v>
      </c>
      <c r="J31" s="48">
        <v>156</v>
      </c>
      <c r="K31" s="48"/>
      <c r="L31" s="48"/>
      <c r="M31" s="48">
        <v>148</v>
      </c>
      <c r="N31" s="48">
        <v>154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>SUM(E31:N31)</f>
        <v>609</v>
      </c>
      <c r="AJ31" s="49">
        <f>SUM(O31:X31)</f>
        <v>0</v>
      </c>
      <c r="AK31" s="49">
        <f>SUM(Y31:AH31)</f>
        <v>0</v>
      </c>
      <c r="AL31" s="49">
        <f>SUM(AI31:AK31)</f>
        <v>609</v>
      </c>
      <c r="AM31" s="49">
        <f>COUNT(E31:AH31)</f>
        <v>4</v>
      </c>
      <c r="AN31" s="50">
        <f>(AL31/AM31)</f>
        <v>152.25</v>
      </c>
    </row>
    <row r="32" spans="1:40" ht="12.75">
      <c r="A32" s="49">
        <v>28</v>
      </c>
      <c r="B32" s="48">
        <v>2372</v>
      </c>
      <c r="C32" s="48" t="s">
        <v>44</v>
      </c>
      <c r="D32" s="48" t="s">
        <v>37</v>
      </c>
      <c r="E32" s="48">
        <v>165</v>
      </c>
      <c r="F32" s="48">
        <v>155</v>
      </c>
      <c r="G32" s="48">
        <v>152</v>
      </c>
      <c r="H32" s="48">
        <v>130</v>
      </c>
      <c r="I32" s="48">
        <v>155</v>
      </c>
      <c r="J32" s="48">
        <v>169</v>
      </c>
      <c r="K32" s="48">
        <v>139</v>
      </c>
      <c r="L32" s="48">
        <v>166</v>
      </c>
      <c r="M32" s="48">
        <v>160</v>
      </c>
      <c r="N32" s="48">
        <v>171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126</v>
      </c>
      <c r="Z32" s="48">
        <v>118</v>
      </c>
      <c r="AA32" s="48">
        <v>125</v>
      </c>
      <c r="AB32" s="48">
        <v>125</v>
      </c>
      <c r="AC32" s="48">
        <v>203</v>
      </c>
      <c r="AD32" s="48">
        <v>158</v>
      </c>
      <c r="AE32" s="48">
        <v>136</v>
      </c>
      <c r="AF32" s="48">
        <v>172</v>
      </c>
      <c r="AG32" s="48">
        <v>158</v>
      </c>
      <c r="AH32" s="48">
        <v>157</v>
      </c>
      <c r="AI32" s="49">
        <f>SUM(E32:N32)</f>
        <v>1562</v>
      </c>
      <c r="AJ32" s="49">
        <f>SUM(O32:X32)</f>
        <v>0</v>
      </c>
      <c r="AK32" s="49">
        <f>SUM(Y32:AH32)</f>
        <v>1478</v>
      </c>
      <c r="AL32" s="49">
        <f>SUM(AI32:AK32)</f>
        <v>3040</v>
      </c>
      <c r="AM32" s="49">
        <f>COUNT(E32:AH32)</f>
        <v>20</v>
      </c>
      <c r="AN32" s="50">
        <f>(AL32/AM32)</f>
        <v>152</v>
      </c>
    </row>
    <row r="33" spans="1:40" ht="12.75">
      <c r="A33" s="49">
        <v>29</v>
      </c>
      <c r="B33" s="48">
        <v>122</v>
      </c>
      <c r="C33" s="48" t="s">
        <v>52</v>
      </c>
      <c r="D33" s="48" t="s">
        <v>34</v>
      </c>
      <c r="E33" s="48">
        <v>155</v>
      </c>
      <c r="F33" s="48">
        <v>137</v>
      </c>
      <c r="G33" s="48">
        <v>180</v>
      </c>
      <c r="H33" s="48">
        <v>126</v>
      </c>
      <c r="I33" s="48">
        <v>157</v>
      </c>
      <c r="J33" s="48">
        <v>184</v>
      </c>
      <c r="K33" s="48">
        <v>148</v>
      </c>
      <c r="L33" s="48">
        <v>166</v>
      </c>
      <c r="M33" s="48">
        <v>198</v>
      </c>
      <c r="N33" s="48">
        <v>131</v>
      </c>
      <c r="O33" s="48">
        <v>146</v>
      </c>
      <c r="P33" s="48">
        <v>148</v>
      </c>
      <c r="Q33" s="48">
        <v>153</v>
      </c>
      <c r="R33" s="48">
        <v>129</v>
      </c>
      <c r="S33" s="48">
        <v>167</v>
      </c>
      <c r="T33" s="48">
        <v>111</v>
      </c>
      <c r="U33" s="48"/>
      <c r="V33" s="48">
        <v>157</v>
      </c>
      <c r="W33" s="48">
        <v>132</v>
      </c>
      <c r="X33" s="48">
        <v>159</v>
      </c>
      <c r="Y33" s="48">
        <v>158</v>
      </c>
      <c r="Z33" s="48">
        <v>146</v>
      </c>
      <c r="AA33" s="48">
        <v>159</v>
      </c>
      <c r="AB33" s="48">
        <v>151</v>
      </c>
      <c r="AC33" s="48">
        <v>161</v>
      </c>
      <c r="AD33" s="48">
        <v>132</v>
      </c>
      <c r="AE33" s="48">
        <v>174</v>
      </c>
      <c r="AF33" s="48">
        <v>151</v>
      </c>
      <c r="AG33" s="48">
        <v>117</v>
      </c>
      <c r="AH33" s="48">
        <v>115</v>
      </c>
      <c r="AI33" s="49">
        <f>SUM(E33:N33)</f>
        <v>1582</v>
      </c>
      <c r="AJ33" s="49">
        <f>SUM(O33:X33)</f>
        <v>1302</v>
      </c>
      <c r="AK33" s="49">
        <f>SUM(Y33:AH33)</f>
        <v>1464</v>
      </c>
      <c r="AL33" s="49">
        <f>SUM(AI33:AK33)</f>
        <v>4348</v>
      </c>
      <c r="AM33" s="49">
        <f>COUNT(E33:AH33)</f>
        <v>29</v>
      </c>
      <c r="AN33" s="50">
        <f>(AL33/AM33)</f>
        <v>149.93103448275863</v>
      </c>
    </row>
    <row r="34" spans="1:40" ht="12.75">
      <c r="A34" s="49">
        <v>30</v>
      </c>
      <c r="B34" s="48">
        <v>612</v>
      </c>
      <c r="C34" s="48" t="s">
        <v>69</v>
      </c>
      <c r="D34" s="48" t="s">
        <v>72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>
        <v>135</v>
      </c>
      <c r="V34" s="48">
        <v>159</v>
      </c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>SUM(E34:N34)</f>
        <v>0</v>
      </c>
      <c r="AJ34" s="49">
        <f>SUM(O34:X34)</f>
        <v>294</v>
      </c>
      <c r="AK34" s="49">
        <f>SUM(Y34:AH34)</f>
        <v>0</v>
      </c>
      <c r="AL34" s="49">
        <f>SUM(AI34:AK34)</f>
        <v>294</v>
      </c>
      <c r="AM34" s="49">
        <f>COUNT(E34:AH34)</f>
        <v>2</v>
      </c>
      <c r="AN34" s="50">
        <f>(AL34/AM34)</f>
        <v>147</v>
      </c>
    </row>
    <row r="35" spans="1:40" ht="12.75">
      <c r="A35" s="49">
        <v>31</v>
      </c>
      <c r="B35" s="48">
        <v>1634</v>
      </c>
      <c r="C35" s="48" t="s">
        <v>58</v>
      </c>
      <c r="D35" s="48" t="s">
        <v>72</v>
      </c>
      <c r="E35" s="48"/>
      <c r="F35" s="48"/>
      <c r="G35" s="48"/>
      <c r="H35" s="48">
        <v>130</v>
      </c>
      <c r="I35" s="48">
        <v>158</v>
      </c>
      <c r="J35" s="48">
        <v>166</v>
      </c>
      <c r="K35" s="48">
        <v>114</v>
      </c>
      <c r="L35" s="48">
        <v>133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701</v>
      </c>
      <c r="AJ35" s="49">
        <f>SUM(O35:X35)</f>
        <v>0</v>
      </c>
      <c r="AK35" s="49">
        <f>SUM(Y35:AH35)</f>
        <v>0</v>
      </c>
      <c r="AL35" s="49">
        <f>SUM(AI35:AK35)</f>
        <v>701</v>
      </c>
      <c r="AM35" s="49">
        <f>COUNT(E35:AH35)</f>
        <v>5</v>
      </c>
      <c r="AN35" s="50">
        <f>(AL35/AM35)</f>
        <v>140.2</v>
      </c>
    </row>
    <row r="36" spans="1:40" ht="12.75">
      <c r="A36" s="49">
        <v>32</v>
      </c>
      <c r="B36" s="48">
        <v>2985</v>
      </c>
      <c r="C36" s="48" t="s">
        <v>45</v>
      </c>
      <c r="D36" s="48" t="s">
        <v>37</v>
      </c>
      <c r="E36" s="48">
        <v>134</v>
      </c>
      <c r="F36" s="48">
        <v>98</v>
      </c>
      <c r="G36" s="48">
        <v>153</v>
      </c>
      <c r="H36" s="48">
        <v>134</v>
      </c>
      <c r="I36" s="48">
        <v>166</v>
      </c>
      <c r="J36" s="48">
        <v>143</v>
      </c>
      <c r="K36" s="48"/>
      <c r="L36" s="48"/>
      <c r="M36" s="48"/>
      <c r="N36" s="48"/>
      <c r="O36" s="48">
        <v>145</v>
      </c>
      <c r="P36" s="48">
        <v>144</v>
      </c>
      <c r="Q36" s="48">
        <v>90</v>
      </c>
      <c r="R36" s="48">
        <v>106</v>
      </c>
      <c r="S36" s="48">
        <v>137</v>
      </c>
      <c r="T36" s="48">
        <v>134</v>
      </c>
      <c r="U36" s="48">
        <v>136</v>
      </c>
      <c r="V36" s="48">
        <v>147</v>
      </c>
      <c r="W36" s="48">
        <v>110</v>
      </c>
      <c r="X36" s="48">
        <v>138</v>
      </c>
      <c r="Y36" s="48">
        <v>131</v>
      </c>
      <c r="Z36" s="48">
        <v>102</v>
      </c>
      <c r="AA36" s="48">
        <v>122</v>
      </c>
      <c r="AB36" s="48">
        <v>109</v>
      </c>
      <c r="AC36" s="48">
        <v>130</v>
      </c>
      <c r="AD36" s="48">
        <v>164</v>
      </c>
      <c r="AE36" s="48">
        <v>189</v>
      </c>
      <c r="AF36" s="48">
        <v>184</v>
      </c>
      <c r="AG36" s="48">
        <v>147</v>
      </c>
      <c r="AH36" s="48">
        <v>187</v>
      </c>
      <c r="AI36" s="49">
        <f>SUM(E36:N36)</f>
        <v>828</v>
      </c>
      <c r="AJ36" s="49">
        <f>SUM(O36:X36)</f>
        <v>1287</v>
      </c>
      <c r="AK36" s="49">
        <f>SUM(Y36:AH36)</f>
        <v>1465</v>
      </c>
      <c r="AL36" s="49">
        <f>SUM(AI36:AK36)</f>
        <v>3580</v>
      </c>
      <c r="AM36" s="49">
        <f>COUNT(E36:AH36)</f>
        <v>26</v>
      </c>
      <c r="AN36" s="50">
        <f>(AL36/AM36)</f>
        <v>137.69230769230768</v>
      </c>
    </row>
    <row r="37" spans="1:40" ht="12.75">
      <c r="A37" s="49">
        <v>33</v>
      </c>
      <c r="B37" s="48">
        <v>2433</v>
      </c>
      <c r="C37" s="48" t="s">
        <v>46</v>
      </c>
      <c r="D37" s="48" t="s">
        <v>37</v>
      </c>
      <c r="E37" s="48"/>
      <c r="F37" s="48"/>
      <c r="G37" s="48"/>
      <c r="H37" s="48"/>
      <c r="I37" s="48"/>
      <c r="J37" s="48"/>
      <c r="K37" s="48">
        <v>141</v>
      </c>
      <c r="L37" s="48">
        <v>131</v>
      </c>
      <c r="M37" s="48">
        <v>126</v>
      </c>
      <c r="N37" s="48">
        <v>160</v>
      </c>
      <c r="O37" s="48">
        <v>153</v>
      </c>
      <c r="P37" s="48">
        <v>125</v>
      </c>
      <c r="Q37" s="48">
        <v>100</v>
      </c>
      <c r="R37" s="48">
        <v>153</v>
      </c>
      <c r="S37" s="48">
        <v>133</v>
      </c>
      <c r="T37" s="48">
        <v>145</v>
      </c>
      <c r="U37" s="48">
        <v>126</v>
      </c>
      <c r="V37" s="48">
        <v>94</v>
      </c>
      <c r="W37" s="48">
        <v>147</v>
      </c>
      <c r="X37" s="48">
        <v>116</v>
      </c>
      <c r="Y37" s="48"/>
      <c r="Z37" s="48"/>
      <c r="AA37" s="48">
        <v>112</v>
      </c>
      <c r="AB37" s="48">
        <v>87</v>
      </c>
      <c r="AC37" s="48">
        <v>155</v>
      </c>
      <c r="AD37" s="48">
        <v>114</v>
      </c>
      <c r="AE37" s="48">
        <v>132</v>
      </c>
      <c r="AF37" s="48">
        <v>155</v>
      </c>
      <c r="AG37" s="48">
        <v>116</v>
      </c>
      <c r="AH37" s="48">
        <v>105</v>
      </c>
      <c r="AI37" s="49">
        <f>SUM(E37:N37)</f>
        <v>558</v>
      </c>
      <c r="AJ37" s="49">
        <f>SUM(O37:X37)</f>
        <v>1292</v>
      </c>
      <c r="AK37" s="49">
        <f>SUM(Y37:AH37)</f>
        <v>976</v>
      </c>
      <c r="AL37" s="49">
        <f>SUM(AI37:AK37)</f>
        <v>2826</v>
      </c>
      <c r="AM37" s="49">
        <f>COUNT(E37:AH37)</f>
        <v>22</v>
      </c>
      <c r="AN37" s="50">
        <f>(AL37/AM37)</f>
        <v>128.45454545454547</v>
      </c>
    </row>
    <row r="38" spans="1:40" ht="12.75">
      <c r="A38" s="49">
        <v>34</v>
      </c>
      <c r="B38" s="48">
        <v>2993</v>
      </c>
      <c r="C38" s="48" t="s">
        <v>65</v>
      </c>
      <c r="D38" s="48" t="s">
        <v>36</v>
      </c>
      <c r="E38" s="48"/>
      <c r="F38" s="48"/>
      <c r="G38" s="48"/>
      <c r="H38" s="48"/>
      <c r="I38" s="48"/>
      <c r="J38" s="48"/>
      <c r="K38" s="48">
        <v>87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87</v>
      </c>
      <c r="AJ38" s="49">
        <f>SUM(O38:X38)</f>
        <v>0</v>
      </c>
      <c r="AK38" s="49">
        <f>SUM(Y38:AH38)</f>
        <v>0</v>
      </c>
      <c r="AL38" s="49">
        <f>SUM(AI38:AK38)</f>
        <v>87</v>
      </c>
      <c r="AM38" s="49">
        <f>COUNT(E38:AH38)</f>
        <v>1</v>
      </c>
      <c r="AN38" s="50">
        <f>(AL38/AM38)</f>
        <v>87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2011-04-19T07:47:36Z</cp:lastPrinted>
  <dcterms:created xsi:type="dcterms:W3CDTF">1999-10-03T14:06:37Z</dcterms:created>
  <dcterms:modified xsi:type="dcterms:W3CDTF">2011-04-19T07:51:03Z</dcterms:modified>
  <cp:category/>
  <cp:version/>
  <cp:contentType/>
  <cp:contentStatus/>
</cp:coreProperties>
</file>